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2.xml" ContentType="application/vnd.openxmlformats-officedocument.drawing+xml"/>
  <Override PartName="/xl/embeddings/oleObject2.bin" ContentType="application/vnd.openxmlformats-officedocument.oleObject"/>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apolichena\AppData\Local\Microsoft\Windows\INetCache\Content.Outlook\4NDIP6LO\"/>
    </mc:Choice>
  </mc:AlternateContent>
  <xr:revisionPtr revIDLastSave="0" documentId="13_ncr:1_{F8C015B1-82EA-4D69-9F72-8A573055717A}" xr6:coauthVersionLast="47" xr6:coauthVersionMax="47" xr10:uidLastSave="{00000000-0000-0000-0000-000000000000}"/>
  <bookViews>
    <workbookView xWindow="-108" yWindow="-108" windowWidth="23256" windowHeight="13896" xr2:uid="{C9A42036-96F1-4B54-95C9-44FDDE9C75DC}"/>
  </bookViews>
  <sheets>
    <sheet name="Supply Chain" sheetId="1" r:id="rId1"/>
    <sheet name="Results &amp; Data Trending " sheetId="3" r:id="rId2"/>
    <sheet name="QAPI Completion Guide" sheetId="2" r:id="rId3"/>
    <sheet name="Example " sheetId="4" r:id="rId4"/>
  </sheets>
  <definedNames>
    <definedName name="_xlnm.Print_Area" localSheetId="0">'Supply Chain'!$B$2:$E$65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6" i="3" l="1"/>
  <c r="H5" i="3"/>
  <c r="D6" i="3"/>
  <c r="B6" i="3"/>
  <c r="D5" i="3"/>
  <c r="B5" i="3"/>
  <c r="L85" i="3"/>
  <c r="L84" i="3"/>
  <c r="L83" i="3"/>
  <c r="L82" i="3"/>
  <c r="L81" i="3"/>
  <c r="L80" i="3"/>
  <c r="L79" i="3"/>
  <c r="L78" i="3"/>
  <c r="L77" i="3"/>
  <c r="L76" i="3"/>
  <c r="L75" i="3"/>
  <c r="L74" i="3"/>
  <c r="L73" i="3"/>
  <c r="L72" i="3"/>
  <c r="L71" i="3"/>
  <c r="L70" i="3"/>
  <c r="L69" i="3"/>
  <c r="L68" i="3"/>
  <c r="L67" i="3"/>
  <c r="K85" i="3"/>
  <c r="K84" i="3"/>
  <c r="K83" i="3"/>
  <c r="K82" i="3"/>
  <c r="K81" i="3"/>
  <c r="K80" i="3"/>
  <c r="K79" i="3"/>
  <c r="K78" i="3"/>
  <c r="K77" i="3"/>
  <c r="K76" i="3"/>
  <c r="K75" i="3"/>
  <c r="K74" i="3"/>
  <c r="K73" i="3"/>
  <c r="K72" i="3"/>
  <c r="K71" i="3"/>
  <c r="K70" i="3"/>
  <c r="K69" i="3"/>
  <c r="K68" i="3"/>
  <c r="K67" i="3"/>
  <c r="F85" i="3"/>
  <c r="F84" i="3"/>
  <c r="F83" i="3"/>
  <c r="F82" i="3"/>
  <c r="F81" i="3"/>
  <c r="F80" i="3"/>
  <c r="F79" i="3"/>
  <c r="F78" i="3"/>
  <c r="F77" i="3"/>
  <c r="F76" i="3"/>
  <c r="F75" i="3"/>
  <c r="F74" i="3"/>
  <c r="F73" i="3"/>
  <c r="F72" i="3"/>
  <c r="F71" i="3"/>
  <c r="F70" i="3"/>
  <c r="F69" i="3"/>
  <c r="F68" i="3"/>
  <c r="F67" i="3"/>
  <c r="D85" i="3"/>
  <c r="D84" i="3"/>
  <c r="D83" i="3"/>
  <c r="D82" i="3"/>
  <c r="D81" i="3"/>
  <c r="D80" i="3"/>
  <c r="D79" i="3"/>
  <c r="D78" i="3"/>
  <c r="D77" i="3"/>
  <c r="D76" i="3"/>
  <c r="D75" i="3"/>
  <c r="D74" i="3"/>
  <c r="D73" i="3"/>
  <c r="D72" i="3"/>
  <c r="D71" i="3"/>
  <c r="D70" i="3"/>
  <c r="D69" i="3"/>
  <c r="D68" i="3"/>
  <c r="D67" i="3"/>
  <c r="N60" i="3"/>
  <c r="N59" i="3"/>
  <c r="N58" i="3"/>
  <c r="N57" i="3"/>
  <c r="N56" i="3"/>
  <c r="N55" i="3"/>
  <c r="N54" i="3"/>
  <c r="N53" i="3"/>
  <c r="N52" i="3"/>
  <c r="N51" i="3"/>
  <c r="N50" i="3"/>
  <c r="N49" i="3"/>
  <c r="N48" i="3"/>
  <c r="N47" i="3"/>
  <c r="M60" i="3"/>
  <c r="M59" i="3"/>
  <c r="M58" i="3"/>
  <c r="M57" i="3"/>
  <c r="M56" i="3"/>
  <c r="M55" i="3"/>
  <c r="M54" i="3"/>
  <c r="M53" i="3"/>
  <c r="M52" i="3"/>
  <c r="M51" i="3"/>
  <c r="M50" i="3"/>
  <c r="M49" i="3"/>
  <c r="M48" i="3"/>
  <c r="M47" i="3"/>
  <c r="O40" i="3"/>
  <c r="O39" i="3"/>
  <c r="O38" i="3"/>
  <c r="O37" i="3"/>
  <c r="O36" i="3"/>
  <c r="O35" i="3"/>
  <c r="O34" i="3"/>
  <c r="O33" i="3"/>
  <c r="O32" i="3"/>
  <c r="O31" i="3"/>
  <c r="O30" i="3"/>
  <c r="O29" i="3"/>
  <c r="O28" i="3"/>
  <c r="O27" i="3"/>
  <c r="O26" i="3"/>
  <c r="O25" i="3"/>
  <c r="O24" i="3"/>
  <c r="O23" i="3"/>
  <c r="O22" i="3"/>
  <c r="O21" i="3"/>
  <c r="O20" i="3"/>
  <c r="O19" i="3"/>
  <c r="O18" i="3"/>
  <c r="O17" i="3"/>
  <c r="O16" i="3"/>
  <c r="O15" i="3"/>
  <c r="O14" i="3"/>
  <c r="O13" i="3"/>
  <c r="O12" i="3"/>
  <c r="N40" i="3"/>
  <c r="N39" i="3"/>
  <c r="N38" i="3"/>
  <c r="N37" i="3"/>
  <c r="N36" i="3"/>
  <c r="N35" i="3"/>
  <c r="N34" i="3"/>
  <c r="N33" i="3"/>
  <c r="N32" i="3"/>
  <c r="N31" i="3"/>
  <c r="N30" i="3"/>
  <c r="N29" i="3"/>
  <c r="N28" i="3"/>
  <c r="N27" i="3"/>
  <c r="N26" i="3"/>
  <c r="N25" i="3"/>
  <c r="N24" i="3"/>
  <c r="N23" i="3"/>
  <c r="N22" i="3"/>
  <c r="N21" i="3"/>
  <c r="N20" i="3"/>
  <c r="N19" i="3"/>
  <c r="N18" i="3"/>
  <c r="N17" i="3"/>
  <c r="N16" i="3"/>
  <c r="N15" i="3"/>
  <c r="N14" i="3"/>
  <c r="N13" i="3"/>
  <c r="N12" i="3"/>
  <c r="L66" i="3"/>
  <c r="K66" i="3"/>
  <c r="F66" i="3"/>
  <c r="D66" i="3"/>
  <c r="N46" i="3"/>
  <c r="M46" i="3"/>
  <c r="O11" i="3"/>
  <c r="N11" i="3"/>
  <c r="F5" i="3" l="1"/>
  <c r="H6" i="3"/>
</calcChain>
</file>

<file path=xl/sharedStrings.xml><?xml version="1.0" encoding="utf-8"?>
<sst xmlns="http://schemas.openxmlformats.org/spreadsheetml/2006/main" count="382" uniqueCount="287">
  <si>
    <t xml:space="preserve">Problem Statement </t>
  </si>
  <si>
    <t>QAPI Project Identification</t>
  </si>
  <si>
    <t>Department</t>
  </si>
  <si>
    <t xml:space="preserve">QAPI Category  </t>
  </si>
  <si>
    <t xml:space="preserve">Project Title </t>
  </si>
  <si>
    <t>Project Lead (Name and Title)</t>
  </si>
  <si>
    <t>Team Members</t>
  </si>
  <si>
    <t>Oversight Committee</t>
  </si>
  <si>
    <t xml:space="preserve">Review Frequency </t>
  </si>
  <si>
    <t xml:space="preserve">Quality Council </t>
  </si>
  <si>
    <t xml:space="preserve">Problem Statemement  &amp; Rationale </t>
  </si>
  <si>
    <t xml:space="preserve"> Primary Rationale</t>
  </si>
  <si>
    <t>medication administration, infection prevention, surgery, restraints, blood transfusions.</t>
  </si>
  <si>
    <t>hand hygiene, admission assessments, discharge processes, medication reconciliation.</t>
  </si>
  <si>
    <t>repeated audit failures, recurring incident reports, fluctuating compliance rates.</t>
  </si>
  <si>
    <t>Conditions of Participation standards, patient rights, infection control, discharge planning.</t>
  </si>
  <si>
    <t>CMS star ratings, value‑based purchasing measures, growth service lines, health equity initiatives.</t>
  </si>
  <si>
    <t xml:space="preserve">Measures &amp; Baseline Data </t>
  </si>
  <si>
    <t>Outcome Measure</t>
  </si>
  <si>
    <t>Baseline Performance</t>
  </si>
  <si>
    <t xml:space="preserve">Target/Benchmark </t>
  </si>
  <si>
    <t>Data Source</t>
  </si>
  <si>
    <t>Data Collection Frequency</t>
  </si>
  <si>
    <t xml:space="preserve">Data Owner </t>
  </si>
  <si>
    <t xml:space="preserve">SMART Goal </t>
  </si>
  <si>
    <t xml:space="preserve">Root Cause Analysis </t>
  </si>
  <si>
    <t>Finding</t>
  </si>
  <si>
    <t xml:space="preserve">Action Plan/Interventions </t>
  </si>
  <si>
    <t>Action Item</t>
  </si>
  <si>
    <t>Owner</t>
  </si>
  <si>
    <t>Due Date</t>
  </si>
  <si>
    <t xml:space="preserve">Status </t>
  </si>
  <si>
    <t xml:space="preserve">Sustainment Plan </t>
  </si>
  <si>
    <t>Frequency</t>
  </si>
  <si>
    <t xml:space="preserve">Metric/Benchmark </t>
  </si>
  <si>
    <t xml:space="preserve">             2027 QAPI</t>
  </si>
  <si>
    <t>Patient Safety &amp; Clinical Outcomes</t>
  </si>
  <si>
    <t>Improving Hand Hygiene Compliance</t>
  </si>
  <si>
    <t xml:space="preserve">Inpatient Nursing Unit- 4 East </t>
  </si>
  <si>
    <t xml:space="preserve">Ima Tryhard, Unit Manager </t>
  </si>
  <si>
    <t>Ann A. Lytics, Will Washmore, Sandy Tizer, Holly Hygiene, Lottie Rinse, Foamy McClean</t>
  </si>
  <si>
    <t xml:space="preserve">Monthly </t>
  </si>
  <si>
    <t xml:space="preserve">Data from direct observational audits shows that hand hygiene performance is 64% compared to the hospital expectation of 100%, creating risk related to healthcare-associated infections and patient harm. </t>
  </si>
  <si>
    <t>Problem-prone</t>
  </si>
  <si>
    <t xml:space="preserve">64% January -August 2026 </t>
  </si>
  <si>
    <t>Monthly</t>
  </si>
  <si>
    <t xml:space="preserve">Infection Prevention Department </t>
  </si>
  <si>
    <t>Standardize placement of hand sanitizer at point of care</t>
  </si>
  <si>
    <t>Facilities</t>
  </si>
  <si>
    <t>Implement real‑time verbal feedback during observations</t>
  </si>
  <si>
    <t>Monthly compliance reports shared with unit leaders</t>
  </si>
  <si>
    <t>Unit Manager/Supervisor</t>
  </si>
  <si>
    <t xml:space="preserve">Infection Prevention Team/Manager </t>
  </si>
  <si>
    <t xml:space="preserve">Informaticist </t>
  </si>
  <si>
    <t xml:space="preserve">Problem Statement  &amp; Rationale </t>
  </si>
  <si>
    <t xml:space="preserve">Hand Hygiene compliance measure </t>
  </si>
  <si>
    <t xml:space="preserve">Standardized hand hygiene direct observation tool </t>
  </si>
  <si>
    <t>Standardize reinforcement education during daily huddles</t>
  </si>
  <si>
    <t xml:space="preserve">Ongoing </t>
  </si>
  <si>
    <t>The root cause of absent or inadequate hand hygiene was that established hand hygiene processes were not reliably sustained over time in real‑world clinical workflows, which resulted from insufficient integration of hand hygiene into high‑acuity, time‑pressured care and a perception that hand hygiene slowed patient care.</t>
  </si>
  <si>
    <t xml:space="preserve">Primary Rationale </t>
  </si>
  <si>
    <t>A process or outcome where failure is likely to cause significant patient harm, safety events, or regulatory risk, even if it occurs infrequently.</t>
  </si>
  <si>
    <t>High Risk</t>
  </si>
  <si>
    <t>High Volume</t>
  </si>
  <si>
    <t>Problem Prone</t>
  </si>
  <si>
    <t>Regulatory</t>
  </si>
  <si>
    <t xml:space="preserve">Strategic </t>
  </si>
  <si>
    <t xml:space="preserve"> A process or service that occurs frequently or affects a large number of patients, increasing the likelihood that even small failures can impact many individuals.</t>
  </si>
  <si>
    <t xml:space="preserve"> A process with a history of errors, performance variation, complaints, incidents, or lack of reliability, indicating a need for system‑level improvement.</t>
  </si>
  <si>
    <t>A requirement that is mandated or directly referenced by CMS, accrediting bodies, or applicable laws, where non‑compliance may result in citations, penalties, or loss of reimbursement.</t>
  </si>
  <si>
    <t>An issue that directly supports the organization’s strategic goals, quality priorities, or value‑based performance outcomes, even if current performance is acceptable.</t>
  </si>
  <si>
    <t>Definition</t>
  </si>
  <si>
    <t>Example</t>
  </si>
  <si>
    <t>Examples</t>
  </si>
  <si>
    <t>Activities, measures, and improvement efforts focused on preventing harm to patients and improving measurable clinical outcomes through safe, effective, evidence‑based care.</t>
  </si>
  <si>
    <t>healthcare-associated infection prevention, falls, pressure injuries, readmissions, hand hygiene</t>
  </si>
  <si>
    <t>Patient Experience/Access/Care Coordiation</t>
  </si>
  <si>
    <t>Efforts aimed at improving patients’ perceptions of care, access to services, communication, and coordination across care settings to ensure timely, seamless, and patient‑centered care.</t>
  </si>
  <si>
    <t>patient satisfaction survey results, delays in care, care transtions, communication breakdown, missed follow up, complaints/grievances</t>
  </si>
  <si>
    <t>Processes that support staff competency, engagement, alignment with organizational standards, and ability to reliably perform work in support of safe, high‑quality care.</t>
  </si>
  <si>
    <t>Workforce Competence/Engagement/Alignment</t>
  </si>
  <si>
    <t xml:space="preserve">onboarding effectiveness, staff engagement, role clarity, variation in adherence to standard work, staff competency validation, training gaps </t>
  </si>
  <si>
    <t>Activities and improvement efforts focused on ensuring efficient, compliant, and reliable operations through appropriate use of resources, adherence to regulatory and policy requirements, and effective process design to support high‑quality care.</t>
  </si>
  <si>
    <t>Operational Effectiveness/Compliance/Resource Stewardship</t>
  </si>
  <si>
    <t>documentation accuracy/timeliness, resource utilizaation, throughput/capacity, audit findings, control failures, billing issues, waste reduction, cost-avoidance, technology/system reliablity issues</t>
  </si>
  <si>
    <t>QAPI Category Options</t>
  </si>
  <si>
    <t xml:space="preserve">QAPI Categories </t>
  </si>
  <si>
    <t>Primary Rationale Options</t>
  </si>
  <si>
    <t xml:space="preserve">5 Whys </t>
  </si>
  <si>
    <t>Root Cause Analysis  (RCA)</t>
  </si>
  <si>
    <t xml:space="preserve"> RCA Method </t>
  </si>
  <si>
    <t>Define the problem → Ask “Why?” → Answer → Ask “Why?” again → Repeat 3–5 times → Stop at a system or process cause you can act on (not individual behavior).</t>
  </si>
  <si>
    <t xml:space="preserve">Quick Steps </t>
  </si>
  <si>
    <t xml:space="preserve">Example </t>
  </si>
  <si>
    <t xml:space="preserve">The Jefferson Memorial and The 5 Whys </t>
  </si>
  <si>
    <t xml:space="preserve">Cause and Effect </t>
  </si>
  <si>
    <t xml:space="preserve">Cause and Effect (Fishbone Diagram) </t>
  </si>
  <si>
    <t>Define the problem → List possible causes → Group causes by category → Ask “Which cause best explains the issue?” → Select system/process causes.</t>
  </si>
  <si>
    <t>List the steps as they actually occur → Include handoffs and delays → Identify where the process breaks down → Note system or workflow gaps.</t>
  </si>
  <si>
    <t>Process Map</t>
  </si>
  <si>
    <t xml:space="preserve">How To Use A Process Map </t>
  </si>
  <si>
    <t>Root Cause Analysis (RCA) is a structured way to understand what in the system or process allowed a problem to occur, rather than focusing on individual actions or performance. An RCA may identify more than one root cause when appropriate. When this happens, each root cause must be addressed by a specific improvement action. The purpose of RCA is to move beyond explanation and ensure that identified system issues lead to practical, sustainable solutions that reduce the risk of recurrence.</t>
  </si>
  <si>
    <t>Action Item (Who/What/Where/When/How)</t>
  </si>
  <si>
    <t>An Action Plan describes what will be done to fix the system issue identified in the RCA and prevent it from happening again. Each action should clearly link back to a root cause and describe how the change will be carried out, who is responsible, and how success will be measured over time.</t>
  </si>
  <si>
    <t xml:space="preserve">Action Plan </t>
  </si>
  <si>
    <t>Sustainment Plan describes how improvements will be maintained over time after an action has been shown to be effective. The sustainment plan identifies how the change will be built into routine operations, who is responsible for ongoing oversight, and how performance will continue to be monitored. The goal is to ensure gains are sustained and to quickly identify and address any drift from the improved process.</t>
  </si>
  <si>
    <t xml:space="preserve">Sustainment Plan   </t>
  </si>
  <si>
    <t>Plan-Do-Study-Act (PDSA)</t>
  </si>
  <si>
    <t>Plan‑Do‑Study‑Act (PDSA) is the method used to test, adjust, and strengthen actions before moving to sustainment. Actions identified in the Action Plan are implemented, reviewed, and refined using PDSA cycles to ensure they achieve the desired outcome.</t>
  </si>
  <si>
    <t>Plan</t>
  </si>
  <si>
    <t>Do</t>
  </si>
  <si>
    <t>Study</t>
  </si>
  <si>
    <t xml:space="preserve">Act </t>
  </si>
  <si>
    <t>Identify what change will be tested and how success will be measured.</t>
  </si>
  <si>
    <t>Implement the action as planned.</t>
  </si>
  <si>
    <t>Review data and observations to determine what is working and what is not.</t>
  </si>
  <si>
    <t>Refine, expand, or adjust the action based on what was learned.</t>
  </si>
  <si>
    <t>If an action is partially effective, it should not be stopped. Instead, the action is built upon or adjusted and retested through additional PDSA cycles.
PDSA cycles are repeated as needed until the improvement goal is met and performance is stable. Once effectiveness is demonstrated, the action moves into the Sustainment Plan.</t>
  </si>
  <si>
    <t xml:space="preserve">Root Cause Addressed </t>
  </si>
  <si>
    <t>Executive Sponsor</t>
  </si>
  <si>
    <t xml:space="preserve">Executive Sponsor </t>
  </si>
  <si>
    <t>Root Cause Analysis focuses on systems and processes — not individual performance.
A strong RCA identifies what in the workflow, design, environment, or system allowed the problem to occur, even if staff were trying to do the right thing.</t>
  </si>
  <si>
    <t>Hand hygiene was hard to perform consistently during fast‑paced clinical care.</t>
  </si>
  <si>
    <t>Daily work demands limited consistent hand hygiene reinforcement.</t>
  </si>
  <si>
    <t>Hand hygiene performance was not consistently visible to leaders.</t>
  </si>
  <si>
    <t xml:space="preserve">Root Cause Analysis Library </t>
  </si>
  <si>
    <t>Daily workflows did not reliably support the required process.</t>
  </si>
  <si>
    <t>The process was not well integrated into routine work.</t>
  </si>
  <si>
    <t>Workflow variation led to inconsistent performance.</t>
  </si>
  <si>
    <t>The process required extra steps that were difficult to complete during busy care.</t>
  </si>
  <si>
    <t>The process was not designed to function well during high workload or time pressure.</t>
  </si>
  <si>
    <t>Workflow &amp; Process Design</t>
  </si>
  <si>
    <t>The process was not standardized across staff or shifts.</t>
  </si>
  <si>
    <t>Expectations were not consistently reinforced during daily operations.</t>
  </si>
  <si>
    <t>Roles and responsibilities within the process were unclear.</t>
  </si>
  <si>
    <t>Key steps were interpreted differently across areas or staff.</t>
  </si>
  <si>
    <t>Standardization &amp; Clarity</t>
  </si>
  <si>
    <t>Needed supplies or tools were not consistently available at the point of use.</t>
  </si>
  <si>
    <t>Physical layout made the process harder to complete correctly.</t>
  </si>
  <si>
    <t>Technology did not reliably support the intended workflow.</t>
  </si>
  <si>
    <t>Visual cues or reminders were insufficient or inconsistent.</t>
  </si>
  <si>
    <t xml:space="preserve">Environment, Tools &amp; Resources </t>
  </si>
  <si>
    <t>Communication breakdowns occurred during handoffs or transitions.</t>
  </si>
  <si>
    <t>Information was not consistently shared across team members.</t>
  </si>
  <si>
    <t>Process expectations were not clearly communicated at key points.</t>
  </si>
  <si>
    <t>Follow‑up communication was inconsistent or delayed.</t>
  </si>
  <si>
    <t xml:space="preserve">Communication &amp; Handoffs </t>
  </si>
  <si>
    <t>Performance data was not consistently visible to staff.</t>
  </si>
  <si>
    <t>Leaders lacked timely data to reinforce or course‑correct performance.</t>
  </si>
  <si>
    <t>Feedback was delayed or inconsistent.</t>
  </si>
  <si>
    <t>Performance trends were not routinely reviewed.</t>
  </si>
  <si>
    <t xml:space="preserve">Monitoring, Feedback &amp; Visiblity </t>
  </si>
  <si>
    <t>Oversight processes did not reliably support ongoing performance.</t>
  </si>
  <si>
    <t>Accountability for the process was not clearly assigned.</t>
  </si>
  <si>
    <t>Competing priorities limited consistent leadership reinforcement.</t>
  </si>
  <si>
    <t>Monitoring was not embedded into routine leadership work.</t>
  </si>
  <si>
    <t xml:space="preserve">Leadership &amp; Oversight </t>
  </si>
  <si>
    <t>Training was not aligned with actual workflow conditions.</t>
  </si>
  <si>
    <t>Training did not adequately prepare staff for real‑world scenarios.</t>
  </si>
  <si>
    <t>Competency validation did not assess performance in practice.</t>
  </si>
  <si>
    <t>Learning was not reinforced after initial training.</t>
  </si>
  <si>
    <r>
      <rPr>
        <b/>
        <sz val="12"/>
        <color theme="1"/>
        <rFont val="Aptos Narrow"/>
        <family val="2"/>
        <scheme val="minor"/>
      </rPr>
      <t xml:space="preserve">Training &amp; Competency </t>
    </r>
    <r>
      <rPr>
        <b/>
        <sz val="11"/>
        <color theme="1"/>
        <rFont val="Aptos Narrow"/>
        <family val="2"/>
        <scheme val="minor"/>
      </rPr>
      <t xml:space="preserve">                          </t>
    </r>
    <r>
      <rPr>
        <b/>
        <i/>
        <sz val="10"/>
        <color theme="1"/>
        <rFont val="Aptos Narrow"/>
        <family val="2"/>
        <scheme val="minor"/>
      </rPr>
      <t>(Use Carefully/Rarely- Only when tied to system gaps-not individual fault)</t>
    </r>
  </si>
  <si>
    <t xml:space="preserve">Outcome Measure </t>
  </si>
  <si>
    <t>Select a measure that reflects the impact of the process on patients, staff, or operations.</t>
  </si>
  <si>
    <t>Outcome measures show whether risk was reduced or performance improved.</t>
  </si>
  <si>
    <t xml:space="preserve">Data </t>
  </si>
  <si>
    <t xml:space="preserve">Baseline Performance </t>
  </si>
  <si>
    <t xml:space="preserve">This is the most recent and reliable data available before actions were implemented </t>
  </si>
  <si>
    <t xml:space="preserve">Baseline data establishes the comparison point for improvement </t>
  </si>
  <si>
    <t xml:space="preserve">Include the timeframe </t>
  </si>
  <si>
    <t>64% January to August 2026</t>
  </si>
  <si>
    <t>Target/Benchmark</t>
  </si>
  <si>
    <t xml:space="preserve">This is the level of performance you are amining to reach.  </t>
  </si>
  <si>
    <t>Targets must be clear, measurable, and understandable</t>
  </si>
  <si>
    <t>Expressed as percentages or rates (i.e. &lt; 3 per 1,000)</t>
  </si>
  <si>
    <t xml:space="preserve">This is where the data comes from. </t>
  </si>
  <si>
    <t xml:space="preserve">hand hygiene compliance rate, fall rate per 1,000 patient days, medication error rate, 30 day readmission rate, % of records meeting documentation standards </t>
  </si>
  <si>
    <t xml:space="preserve">audit tools, incident reporting system, logs/trackers, observation tools </t>
  </si>
  <si>
    <t xml:space="preserve">This is how often the data will be reviewed. </t>
  </si>
  <si>
    <t>Data Owner</t>
  </si>
  <si>
    <t xml:space="preserve">This is who is responsible for collecting and reporting the data. </t>
  </si>
  <si>
    <t>monthly, quarterly, each event</t>
  </si>
  <si>
    <t>Infection prevention, quality, nursing, finance, operations</t>
  </si>
  <si>
    <t>Specific</t>
  </si>
  <si>
    <t>Measurable</t>
  </si>
  <si>
    <t>Achievable</t>
  </si>
  <si>
    <t>Relevant</t>
  </si>
  <si>
    <t xml:space="preserve">Time-Bound </t>
  </si>
  <si>
    <t>Clearly states what will change</t>
  </si>
  <si>
    <t>Uses data to track improvement</t>
  </si>
  <si>
    <t>Addresses a meaningful quality, safety, or compliance issue</t>
  </si>
  <si>
    <t xml:space="preserve">Includes a defined completion date </t>
  </si>
  <si>
    <t xml:space="preserve">A SMART Goal is a clearly defined improvement goal that specifies what will improve, by how much, and by when. SMART goals ensure QAPI projects are measurable, time‑bound, and focused on meaningful outcomes rather than activities alone. A strong SMART goal makes it easy to determine if improvement was achieved. </t>
  </si>
  <si>
    <t>Realistic given current resources and workflow</t>
  </si>
  <si>
    <t xml:space="preserve">Increase hand hygiene compliance  </t>
  </si>
  <si>
    <t>From 64% to 100%</t>
  </si>
  <si>
    <t>By 12/31/2026</t>
  </si>
  <si>
    <t xml:space="preserve">Dr. Max Imumvalue </t>
  </si>
  <si>
    <t xml:space="preserve">Department  </t>
  </si>
  <si>
    <t>Increase hand hygiene compliance from 64% to 100% by 12/31/2027.</t>
  </si>
  <si>
    <t xml:space="preserve">Goal </t>
  </si>
  <si>
    <t>Goal</t>
  </si>
  <si>
    <t>This section defines how performance will be measured, establishes current performance (baseline), and identifies the target for improvement. Measures must directly relate to the problem statement and improvement goal.</t>
  </si>
  <si>
    <t>Supply Chain</t>
  </si>
  <si>
    <t>Improve Recall Monitoring, ECRI Alert Tracker Compliance, Response, and Closure for Patient Care Supplies and Devices</t>
  </si>
  <si>
    <t>Jil Hiner</t>
  </si>
  <si>
    <t xml:space="preserve">Ann Marie Polichena </t>
  </si>
  <si>
    <t xml:space="preserve">Jeremy Veppert, Buyer </t>
  </si>
  <si>
    <t>Supply Chain Buyer, Education, and Quality/Safety</t>
  </si>
  <si>
    <t>2027 RECALL SUSTAINMENT TRACKER</t>
  </si>
  <si>
    <t>Combined monitoring tool for weekly ECRI alert review, closed-alert audits, and annual education / recall-contact validation</t>
  </si>
  <si>
    <t>SUSTAINMENT SUMMARY</t>
  </si>
  <si>
    <t>Alerts logged</t>
  </si>
  <si>
    <t>On-time closure</t>
  </si>
  <si>
    <t>High-risk alerts needing escalation</t>
  </si>
  <si>
    <t>Audit benchmark met</t>
  </si>
  <si>
    <t>Departments tracked</t>
  </si>
  <si>
    <t>Education completion</t>
  </si>
  <si>
    <t>Complete contact rosters</t>
  </si>
  <si>
    <t>Overdue alerts</t>
  </si>
  <si>
    <t>1  |  WEEKLY ALERT REVIEW &amp; FOLLOW-UP</t>
  </si>
  <si>
    <t>Log each ECRI, manufacturer, FDA, distributor, or internal notice; review weekly and immediately for urgent alerts. Calculated columns identify due-soon, overdue, and un-escalated high-risk items.</t>
  </si>
  <si>
    <t>2  |  CLOSED-ALERT COMPLIANCE AUDIT</t>
  </si>
  <si>
    <t>Audit monthly for the first six months and quarterly thereafter. A passing result requires a ≥98% score, all identified product accounted for, and no recalled product available for patient use.</t>
  </si>
  <si>
    <t>3  |  EDUCATION &amp; DEPARTMENT RECALL-CONTACT ROSTER</t>
  </si>
  <si>
    <t>Track onboarding and annual education, validate the roster quarterly, and document corrective coaching when contacts, training, or deadlines are incomplete.</t>
  </si>
  <si>
    <t>Alert ID</t>
  </si>
  <si>
    <t>Alert / Notice Date</t>
  </si>
  <si>
    <t>Risk Level</t>
  </si>
  <si>
    <t>Product / Device</t>
  </si>
  <si>
    <t>Source</t>
  </si>
  <si>
    <t>Assigned Owner</t>
  </si>
  <si>
    <t>Distributed Date</t>
  </si>
  <si>
    <t>Current Status</t>
  </si>
  <si>
    <t>Last Review Date</t>
  </si>
  <si>
    <t>Escalation Required</t>
  </si>
  <si>
    <t>Escalation Date</t>
  </si>
  <si>
    <t>Closure Date</t>
  </si>
  <si>
    <t>On-Time Closure</t>
  </si>
  <si>
    <t>Follow-Up Status</t>
  </si>
  <si>
    <t>Audit Date</t>
  </si>
  <si>
    <t>Reviewer</t>
  </si>
  <si>
    <t>Receipt / Distribution</t>
  </si>
  <si>
    <t>Availability Search</t>
  </si>
  <si>
    <t>Notification Acknowledged</t>
  </si>
  <si>
    <t>Quantity Reconciled</t>
  </si>
  <si>
    <t>Disposition Evidence</t>
  </si>
  <si>
    <t>Second Review</t>
  </si>
  <si>
    <t>Closure Appropriate</t>
  </si>
  <si>
    <t>Product Accounted For</t>
  </si>
  <si>
    <t>Recalled Product Available</t>
  </si>
  <si>
    <t>Audit Score</t>
  </si>
  <si>
    <t>Meets Benchmark</t>
  </si>
  <si>
    <t>Corrective Action / Follow-Up</t>
  </si>
  <si>
    <t>Primary Contact</t>
  </si>
  <si>
    <t>Backup Contact</t>
  </si>
  <si>
    <t>Roster Complete</t>
  </si>
  <si>
    <t>Roster Last Validated</t>
  </si>
  <si>
    <t>Next Validation Due</t>
  </si>
  <si>
    <t>Primary Training Due</t>
  </si>
  <si>
    <t>Primary Training Completed</t>
  </si>
  <si>
    <t>Backup Training Due</t>
  </si>
  <si>
    <t>Backup Training Completed</t>
  </si>
  <si>
    <t>Training Completion</t>
  </si>
  <si>
    <t>Benchmark Met</t>
  </si>
  <si>
    <t>Corrective Action Plan</t>
  </si>
  <si>
    <t>Action Owner</t>
  </si>
  <si>
    <t>Notes</t>
  </si>
  <si>
    <t>Hospital Supply Chain manages recalls and safety alerts through ECRI Alert Tracker and other approved sources. Variation in response timeliness, documentation, product location verification, notification, and recall closure processes may delay the removal or quarantine of affected products, increasing the risk that recalled supplies or devices remain available for patient care. ACHC Standard 08.00.06 requires the recall system to include (1) receipt and distribution of recall notices, (2) identification of product availability within the hospital, (3) notification of recalls to appropriate departments and staff, and (4) verification that all affected products have been recalled. Failure to consistently complete these steps may result in noncompliance and increased patient safety risk.</t>
  </si>
  <si>
    <t>Percentage of recall alerts completed on time with required documentation in ECRI Alert Tracker.</t>
  </si>
  <si>
    <t>2026 baseline to be established through a review of recall alerts for timeliness, product search documentation, notification, product recovery, and closure compliance.</t>
  </si>
  <si>
    <t>By December 31, 2027, at least 80% of recall alerts will be closed by the assigned due date, with at least 95% of affected locations searched and documented and at least 95% of identified recalled products accounted for.</t>
  </si>
  <si>
    <t>ECRI Alert Tracker records, recall acknowledgment documentation, recall notices, inventory records, product disposition documentation, and staff education records.</t>
  </si>
  <si>
    <t>Monthly review of recall activity and compliance metrics, with immediate review and follow-up of overdue, incomplete, or high-risk recalls.</t>
  </si>
  <si>
    <t>Supply Chain Buyer (Recall Coordinator)</t>
  </si>
  <si>
    <t>Opportunities exist to improve consistency in departmental responses, ECRI Alert Tracker acknowledgment completion, product-location verification, and recall closure documentation.</t>
  </si>
  <si>
    <t>By December 31, 2027, improve compliance with the hospital's recall management process by achieving at least 80% on-time closure of recalls in ECRI Alert Tracker and at least 95% completion of required documentation, including recall notification, product-location verification, and verification of affected product disposition.</t>
  </si>
  <si>
    <t>Supply Chain Buyer ( Recall Coordinator)</t>
  </si>
  <si>
    <t>Centralize recall intake and distribution by assigning ownership, due dates, and notifying affected departments within one business day of recall receipt.</t>
  </si>
  <si>
    <t>Inconsistent recall notification, ownership assignment, and distribution.</t>
  </si>
  <si>
    <t>Require assigned departments to verify and document the presence or absence of affected products in all applicable locations and inventories within ECRI Alert Tracker.</t>
  </si>
  <si>
    <t>Incomplete product-location verification and documentation.</t>
  </si>
  <si>
    <t xml:space="preserve">Department Recall Contacts, Supply Chain Inventory Team, Supply Chain Buyer(Recall Coordinator) </t>
  </si>
  <si>
    <t>Provide ECRI Alert Tracker education, monitor recall compliance, and require complete documentation before recall closure.</t>
  </si>
  <si>
    <t>Knowledge gaps and inconsistent use of the recall management process.</t>
  </si>
  <si>
    <t>Q1 2027</t>
  </si>
  <si>
    <t>High risk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</si>
</sst>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6" x14ac:knownFonts="1">
    <font>
      <sz val="11"/>
      <color theme="1"/>
      <name val="Aptos Narrow"/>
      <family val="2"/>
      <scheme val="minor"/>
    </font>
    <font>
      <b/>
      <sz val="20"/>
      <color rgb="FF003399"/>
      <name val="Aptos Narrow"/>
      <family val="2"/>
      <scheme val="minor"/>
    </font>
    <font>
      <sz val="14"/>
      <color theme="1"/>
      <name val="Aptos Narrow"/>
      <family val="2"/>
      <scheme val="minor"/>
    </font>
    <font>
      <b/>
      <sz val="14"/>
      <color theme="1"/>
      <name val="Aptos Narrow"/>
      <family val="2"/>
      <scheme val="minor"/>
    </font>
    <font>
      <b/>
      <sz val="14"/>
      <name val="Aptos Narrow"/>
      <family val="2"/>
      <scheme val="minor"/>
    </font>
    <font>
      <sz val="11"/>
      <color theme="1"/>
      <name val="Segoe UI"/>
      <family val="2"/>
    </font>
    <font>
      <sz val="36"/>
      <color theme="0"/>
      <name val="Aptos Narrow"/>
      <family val="2"/>
      <scheme val="minor"/>
    </font>
    <font>
      <b/>
      <sz val="11"/>
      <color theme="0"/>
      <name val="Aptos Narrow"/>
      <family val="2"/>
      <scheme val="minor"/>
    </font>
    <font>
      <b/>
      <sz val="11"/>
      <color theme="1"/>
      <name val="Aptos Narrow"/>
      <family val="2"/>
      <scheme val="minor"/>
    </font>
    <font>
      <sz val="11"/>
      <color theme="0"/>
      <name val="Aptos Narrow"/>
      <family val="2"/>
      <scheme val="minor"/>
    </font>
    <font>
      <b/>
      <sz val="12"/>
      <color theme="1"/>
      <name val="Aptos Narrow"/>
      <family val="2"/>
      <scheme val="minor"/>
    </font>
    <font>
      <b/>
      <sz val="20"/>
      <color theme="0"/>
      <name val="Aptos Narrow"/>
      <family val="2"/>
      <scheme val="minor"/>
    </font>
    <font>
      <u/>
      <sz val="11"/>
      <color theme="10"/>
      <name val="Aptos Narrow"/>
      <family val="2"/>
      <scheme val="minor"/>
    </font>
    <font>
      <b/>
      <u/>
      <sz val="11"/>
      <color theme="10"/>
      <name val="Aptos Narrow"/>
      <family val="2"/>
      <scheme val="minor"/>
    </font>
    <font>
      <sz val="11"/>
      <name val="Aptos Narrow"/>
      <family val="2"/>
      <scheme val="minor"/>
    </font>
    <font>
      <b/>
      <i/>
      <sz val="10"/>
      <color theme="1"/>
      <name val="Aptos Narrow"/>
      <family val="2"/>
      <scheme val="minor"/>
    </font>
    <font>
      <sz val="20"/>
      <color theme="0"/>
      <name val="Aptos Narrow"/>
      <family val="2"/>
      <scheme val="minor"/>
    </font>
    <font>
      <sz val="14"/>
      <color theme="1"/>
      <name val="Calibri"/>
      <family val="2"/>
    </font>
    <font>
      <sz val="11"/>
      <color rgb="FF000000"/>
      <name val="Aptos Narrow"/>
      <family val="2"/>
    </font>
    <font>
      <sz val="10"/>
      <color theme="1"/>
      <name val="Aptos"/>
      <family val="2"/>
    </font>
    <font>
      <b/>
      <sz val="10"/>
      <color theme="1"/>
      <name val="Aptos"/>
      <family val="2"/>
    </font>
    <font>
      <b/>
      <sz val="10"/>
      <color rgb="FF44546A"/>
      <name val="Aptos"/>
      <family val="2"/>
    </font>
    <font>
      <b/>
      <sz val="10"/>
      <color rgb="FFFFFFFF"/>
      <name val="Aptos Narrow"/>
      <family val="2"/>
      <scheme val="minor"/>
    </font>
    <font>
      <sz val="10"/>
      <color theme="1"/>
      <name val="Aptos Narrow"/>
      <family val="2"/>
      <scheme val="minor"/>
    </font>
    <font>
      <i/>
      <sz val="10"/>
      <color rgb="FF44546A"/>
      <name val="Aptos Narrow"/>
      <family val="2"/>
      <scheme val="minor"/>
    </font>
    <font>
      <b/>
      <sz val="10"/>
      <color rgb="FF17365D"/>
      <name val="Aptos Narrow"/>
      <family val="2"/>
      <scheme val="minor"/>
    </font>
  </fonts>
  <fills count="11">
    <fill>
      <patternFill patternType="none"/>
    </fill>
    <fill>
      <patternFill patternType="gray125"/>
    </fill>
    <fill>
      <patternFill patternType="solid">
        <fgColor rgb="FF006666"/>
        <bgColor indexed="64"/>
      </patternFill>
    </fill>
    <fill>
      <patternFill patternType="solid">
        <fgColor rgb="FF003399"/>
        <bgColor indexed="64"/>
      </patternFill>
    </fill>
    <fill>
      <patternFill patternType="solid">
        <fgColor rgb="FFE7F9F9"/>
        <bgColor indexed="64"/>
      </patternFill>
    </fill>
    <fill>
      <patternFill patternType="solid">
        <fgColor rgb="FF17365D"/>
        <bgColor indexed="64"/>
      </patternFill>
    </fill>
    <fill>
      <patternFill patternType="solid">
        <fgColor rgb="FFD9EAF7"/>
        <bgColor indexed="64"/>
      </patternFill>
    </fill>
    <fill>
      <patternFill patternType="solid">
        <fgColor rgb="FFF2F2F2"/>
        <bgColor indexed="64"/>
      </patternFill>
    </fill>
    <fill>
      <patternFill patternType="solid">
        <fgColor rgb="FFE2F0D9"/>
        <bgColor indexed="64"/>
      </patternFill>
    </fill>
    <fill>
      <patternFill patternType="solid">
        <fgColor rgb="FF2F75B5"/>
        <bgColor indexed="64"/>
      </patternFill>
    </fill>
    <fill>
      <patternFill patternType="solid">
        <fgColor rgb="FFEAF2F8"/>
        <bgColor indexed="64"/>
      </patternFill>
    </fill>
  </fills>
  <borders count="90">
    <border>
      <left/>
      <right/>
      <top/>
      <bottom/>
      <diagonal/>
    </border>
    <border>
      <left style="thick">
        <color rgb="FF006666"/>
      </left>
      <right/>
      <top style="thick">
        <color rgb="FF006666"/>
      </top>
      <bottom style="thick">
        <color rgb="FF006666"/>
      </bottom>
      <diagonal/>
    </border>
    <border>
      <left/>
      <right style="thick">
        <color rgb="FF006666"/>
      </right>
      <top style="thick">
        <color rgb="FF006666"/>
      </top>
      <bottom style="thick">
        <color rgb="FF006666"/>
      </bottom>
      <diagonal/>
    </border>
    <border>
      <left style="thick">
        <color rgb="FF006666"/>
      </left>
      <right style="thin">
        <color rgb="FF006666"/>
      </right>
      <top/>
      <bottom style="thin">
        <color rgb="FF006666"/>
      </bottom>
      <diagonal/>
    </border>
    <border>
      <left style="thin">
        <color rgb="FF006666"/>
      </left>
      <right style="thick">
        <color rgb="FF006666"/>
      </right>
      <top/>
      <bottom style="thin">
        <color rgb="FF006666"/>
      </bottom>
      <diagonal/>
    </border>
    <border>
      <left style="thick">
        <color rgb="FF006666"/>
      </left>
      <right style="thin">
        <color rgb="FF006666"/>
      </right>
      <top style="thin">
        <color rgb="FF006666"/>
      </top>
      <bottom style="thin">
        <color rgb="FF006666"/>
      </bottom>
      <diagonal/>
    </border>
    <border>
      <left style="thin">
        <color rgb="FF006666"/>
      </left>
      <right style="thick">
        <color rgb="FF006666"/>
      </right>
      <top style="thin">
        <color rgb="FF006666"/>
      </top>
      <bottom style="thin">
        <color rgb="FF006666"/>
      </bottom>
      <diagonal/>
    </border>
    <border>
      <left style="thick">
        <color rgb="FF006666"/>
      </left>
      <right style="thin">
        <color rgb="FF006666"/>
      </right>
      <top style="thin">
        <color rgb="FF006666"/>
      </top>
      <bottom/>
      <diagonal/>
    </border>
    <border>
      <left style="thin">
        <color rgb="FF006666"/>
      </left>
      <right style="thick">
        <color rgb="FF006666"/>
      </right>
      <top style="thin">
        <color rgb="FF006666"/>
      </top>
      <bottom/>
      <diagonal/>
    </border>
    <border>
      <left style="thick">
        <color rgb="FF006666"/>
      </left>
      <right style="thin">
        <color rgb="FF006666"/>
      </right>
      <top style="thick">
        <color rgb="FF006666"/>
      </top>
      <bottom style="thin">
        <color rgb="FF006666"/>
      </bottom>
      <diagonal/>
    </border>
    <border>
      <left style="thin">
        <color rgb="FF006666"/>
      </left>
      <right style="thick">
        <color rgb="FF006666"/>
      </right>
      <top style="thick">
        <color rgb="FF006666"/>
      </top>
      <bottom style="thin">
        <color rgb="FF006666"/>
      </bottom>
      <diagonal/>
    </border>
    <border>
      <left style="thick">
        <color rgb="FF006666"/>
      </left>
      <right style="thin">
        <color rgb="FF006666"/>
      </right>
      <top style="thin">
        <color rgb="FF006666"/>
      </top>
      <bottom style="thick">
        <color rgb="FF006666"/>
      </bottom>
      <diagonal/>
    </border>
    <border>
      <left style="thin">
        <color rgb="FF006666"/>
      </left>
      <right style="thick">
        <color rgb="FF006666"/>
      </right>
      <top style="thin">
        <color rgb="FF006666"/>
      </top>
      <bottom style="thick">
        <color rgb="FF006666"/>
      </bottom>
      <diagonal/>
    </border>
    <border>
      <left style="thick">
        <color rgb="FF006666"/>
      </left>
      <right style="thin">
        <color rgb="FF006666"/>
      </right>
      <top style="thick">
        <color rgb="FF006666"/>
      </top>
      <bottom style="thick">
        <color rgb="FF006666"/>
      </bottom>
      <diagonal/>
    </border>
    <border>
      <left style="thin">
        <color rgb="FF006666"/>
      </left>
      <right style="thick">
        <color rgb="FF006666"/>
      </right>
      <top style="thick">
        <color rgb="FF006666"/>
      </top>
      <bottom style="thick">
        <color rgb="FF006666"/>
      </bottom>
      <diagonal/>
    </border>
    <border>
      <left style="thick">
        <color rgb="FF006666"/>
      </left>
      <right style="thin">
        <color rgb="FF006666"/>
      </right>
      <top style="thick">
        <color rgb="FF006666"/>
      </top>
      <bottom/>
      <diagonal/>
    </border>
    <border>
      <left style="thin">
        <color rgb="FF006666"/>
      </left>
      <right style="thick">
        <color rgb="FF006666"/>
      </right>
      <top style="thick">
        <color rgb="FF006666"/>
      </top>
      <bottom/>
      <diagonal/>
    </border>
    <border>
      <left/>
      <right/>
      <top style="thick">
        <color rgb="FF003399"/>
      </top>
      <bottom/>
      <diagonal/>
    </border>
    <border>
      <left style="thin">
        <color rgb="FF006666"/>
      </left>
      <right style="thick">
        <color rgb="FF006666"/>
      </right>
      <top/>
      <bottom/>
      <diagonal/>
    </border>
    <border>
      <left style="thin">
        <color rgb="FF006666"/>
      </left>
      <right style="thin">
        <color rgb="FF006666"/>
      </right>
      <top style="thin">
        <color rgb="FF006666"/>
      </top>
      <bottom style="thin">
        <color rgb="FF006666"/>
      </bottom>
      <diagonal/>
    </border>
    <border>
      <left style="thin">
        <color rgb="FF006666"/>
      </left>
      <right style="thin">
        <color rgb="FF006666"/>
      </right>
      <top style="thin">
        <color rgb="FF006666"/>
      </top>
      <bottom style="thick">
        <color rgb="FF006666"/>
      </bottom>
      <diagonal/>
    </border>
    <border>
      <left style="thin">
        <color rgb="FF006666"/>
      </left>
      <right style="thin">
        <color rgb="FF006666"/>
      </right>
      <top/>
      <bottom style="thin">
        <color rgb="FF006666"/>
      </bottom>
      <diagonal/>
    </border>
    <border>
      <left style="thin">
        <color rgb="FF006666"/>
      </left>
      <right style="thin">
        <color rgb="FF006666"/>
      </right>
      <top style="thick">
        <color rgb="FF006666"/>
      </top>
      <bottom style="thick">
        <color rgb="FF006666"/>
      </bottom>
      <diagonal/>
    </border>
    <border>
      <left style="thin">
        <color rgb="FF003399"/>
      </left>
      <right style="thick">
        <color rgb="FF003399"/>
      </right>
      <top style="thick">
        <color rgb="FF003399"/>
      </top>
      <bottom style="thin">
        <color rgb="FF003399"/>
      </bottom>
      <diagonal/>
    </border>
    <border>
      <left style="thick">
        <color rgb="FF003399"/>
      </left>
      <right style="thin">
        <color rgb="FF003399"/>
      </right>
      <top style="thin">
        <color rgb="FF003399"/>
      </top>
      <bottom style="thin">
        <color rgb="FF003399"/>
      </bottom>
      <diagonal/>
    </border>
    <border>
      <left style="thin">
        <color rgb="FF003399"/>
      </left>
      <right style="thin">
        <color rgb="FF003399"/>
      </right>
      <top style="thin">
        <color rgb="FF003399"/>
      </top>
      <bottom style="thin">
        <color rgb="FF003399"/>
      </bottom>
      <diagonal/>
    </border>
    <border>
      <left style="thin">
        <color rgb="FF003399"/>
      </left>
      <right style="thick">
        <color rgb="FF003399"/>
      </right>
      <top style="thin">
        <color rgb="FF003399"/>
      </top>
      <bottom style="thin">
        <color rgb="FF003399"/>
      </bottom>
      <diagonal/>
    </border>
    <border>
      <left style="thick">
        <color rgb="FF003399"/>
      </left>
      <right style="thin">
        <color rgb="FF003399"/>
      </right>
      <top style="thin">
        <color rgb="FF003399"/>
      </top>
      <bottom style="thick">
        <color rgb="FF003399"/>
      </bottom>
      <diagonal/>
    </border>
    <border>
      <left style="thin">
        <color rgb="FF003399"/>
      </left>
      <right style="thin">
        <color rgb="FF003399"/>
      </right>
      <top style="thin">
        <color rgb="FF003399"/>
      </top>
      <bottom style="thick">
        <color rgb="FF003399"/>
      </bottom>
      <diagonal/>
    </border>
    <border>
      <left style="thin">
        <color rgb="FF003399"/>
      </left>
      <right style="thick">
        <color rgb="FF003399"/>
      </right>
      <top style="thin">
        <color rgb="FF003399"/>
      </top>
      <bottom style="thick">
        <color rgb="FF003399"/>
      </bottom>
      <diagonal/>
    </border>
    <border>
      <left style="thick">
        <color rgb="FF003399"/>
      </left>
      <right style="thin">
        <color rgb="FF003399"/>
      </right>
      <top style="thick">
        <color rgb="FF003399"/>
      </top>
      <bottom/>
      <diagonal/>
    </border>
    <border>
      <left style="thin">
        <color rgb="FF003399"/>
      </left>
      <right style="thin">
        <color rgb="FF003399"/>
      </right>
      <top style="thick">
        <color rgb="FF003399"/>
      </top>
      <bottom/>
      <diagonal/>
    </border>
    <border>
      <left style="thin">
        <color rgb="FF003399"/>
      </left>
      <right style="thick">
        <color rgb="FF003399"/>
      </right>
      <top style="thick">
        <color rgb="FF003399"/>
      </top>
      <bottom/>
      <diagonal/>
    </border>
    <border>
      <left style="thick">
        <color rgb="FF003399"/>
      </left>
      <right style="thin">
        <color rgb="FF003399"/>
      </right>
      <top/>
      <bottom style="thin">
        <color rgb="FF003399"/>
      </bottom>
      <diagonal/>
    </border>
    <border>
      <left style="thin">
        <color rgb="FF003399"/>
      </left>
      <right style="thin">
        <color rgb="FF003399"/>
      </right>
      <top/>
      <bottom style="thin">
        <color rgb="FF003399"/>
      </bottom>
      <diagonal/>
    </border>
    <border>
      <left style="thin">
        <color rgb="FF003399"/>
      </left>
      <right style="thick">
        <color rgb="FF003399"/>
      </right>
      <top/>
      <bottom style="thin">
        <color rgb="FF003399"/>
      </bottom>
      <diagonal/>
    </border>
    <border>
      <left style="thick">
        <color rgb="FF003399"/>
      </left>
      <right style="thin">
        <color rgb="FF003399"/>
      </right>
      <top style="thick">
        <color rgb="FF003399"/>
      </top>
      <bottom style="thick">
        <color rgb="FF003399"/>
      </bottom>
      <diagonal/>
    </border>
    <border>
      <left style="thin">
        <color rgb="FF003399"/>
      </left>
      <right style="thin">
        <color rgb="FF003399"/>
      </right>
      <top style="thick">
        <color rgb="FF003399"/>
      </top>
      <bottom style="thick">
        <color rgb="FF003399"/>
      </bottom>
      <diagonal/>
    </border>
    <border>
      <left style="thin">
        <color rgb="FF003399"/>
      </left>
      <right style="thick">
        <color rgb="FF003399"/>
      </right>
      <top style="thick">
        <color rgb="FF003399"/>
      </top>
      <bottom style="thick">
        <color rgb="FF003399"/>
      </bottom>
      <diagonal/>
    </border>
    <border>
      <left style="thick">
        <color rgb="FF003399"/>
      </left>
      <right/>
      <top style="thick">
        <color rgb="FF003399"/>
      </top>
      <bottom style="thick">
        <color rgb="FF003399"/>
      </bottom>
      <diagonal/>
    </border>
    <border>
      <left/>
      <right/>
      <top style="thick">
        <color rgb="FF003399"/>
      </top>
      <bottom style="thick">
        <color rgb="FF003399"/>
      </bottom>
      <diagonal/>
    </border>
    <border>
      <left/>
      <right style="thick">
        <color rgb="FF003399"/>
      </right>
      <top style="thick">
        <color rgb="FF003399"/>
      </top>
      <bottom style="thick">
        <color rgb="FF003399"/>
      </bottom>
      <diagonal/>
    </border>
    <border>
      <left style="thick">
        <color rgb="FF006666"/>
      </left>
      <right/>
      <top style="thick">
        <color rgb="FF006666"/>
      </top>
      <bottom/>
      <diagonal/>
    </border>
    <border>
      <left/>
      <right/>
      <top style="thick">
        <color rgb="FF006666"/>
      </top>
      <bottom/>
      <diagonal/>
    </border>
    <border>
      <left/>
      <right style="thick">
        <color rgb="FF006666"/>
      </right>
      <top style="thick">
        <color rgb="FF006666"/>
      </top>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ck">
        <color rgb="FF003399"/>
      </left>
      <right/>
      <top style="thin">
        <color rgb="FF003399"/>
      </top>
      <bottom style="thin">
        <color rgb="FF003399"/>
      </bottom>
      <diagonal/>
    </border>
    <border>
      <left/>
      <right style="thick">
        <color rgb="FF003399"/>
      </right>
      <top style="thin">
        <color rgb="FF003399"/>
      </top>
      <bottom style="thin">
        <color rgb="FF003399"/>
      </bottom>
      <diagonal/>
    </border>
    <border>
      <left style="thin">
        <color rgb="FF006666"/>
      </left>
      <right/>
      <top style="thick">
        <color rgb="FF006666"/>
      </top>
      <bottom style="thin">
        <color rgb="FF006666"/>
      </bottom>
      <diagonal/>
    </border>
    <border>
      <left style="thin">
        <color rgb="FF006666"/>
      </left>
      <right/>
      <top style="thin">
        <color rgb="FF006666"/>
      </top>
      <bottom style="thin">
        <color rgb="FF006666"/>
      </bottom>
      <diagonal/>
    </border>
    <border>
      <left/>
      <right style="thin">
        <color rgb="FF006666"/>
      </right>
      <top/>
      <bottom style="thin">
        <color rgb="FF006666"/>
      </bottom>
      <diagonal/>
    </border>
    <border>
      <left/>
      <right style="thin">
        <color rgb="FF003399"/>
      </right>
      <top style="thick">
        <color rgb="FF003399"/>
      </top>
      <bottom style="thin">
        <color rgb="FF003399"/>
      </bottom>
      <diagonal/>
    </border>
    <border>
      <left/>
      <right style="thin">
        <color rgb="FF003399"/>
      </right>
      <top style="thin">
        <color rgb="FF003399"/>
      </top>
      <bottom style="thin">
        <color rgb="FF003399"/>
      </bottom>
      <diagonal/>
    </border>
    <border>
      <left/>
      <right style="thin">
        <color rgb="FF003399"/>
      </right>
      <top style="thin">
        <color rgb="FF003399"/>
      </top>
      <bottom style="thick">
        <color rgb="FF003399"/>
      </bottom>
      <diagonal/>
    </border>
    <border>
      <left style="thick">
        <color rgb="FF003399"/>
      </left>
      <right style="thick">
        <color rgb="FF003399"/>
      </right>
      <top style="thick">
        <color rgb="FF003399"/>
      </top>
      <bottom style="thin">
        <color rgb="FF003399"/>
      </bottom>
      <diagonal/>
    </border>
    <border>
      <left style="thick">
        <color rgb="FF003399"/>
      </left>
      <right style="thick">
        <color rgb="FF003399"/>
      </right>
      <top style="thin">
        <color rgb="FF003399"/>
      </top>
      <bottom style="thin">
        <color rgb="FF003399"/>
      </bottom>
      <diagonal/>
    </border>
    <border>
      <left style="thick">
        <color rgb="FF003399"/>
      </left>
      <right style="thick">
        <color rgb="FF003399"/>
      </right>
      <top style="thin">
        <color rgb="FF003399"/>
      </top>
      <bottom style="thick">
        <color rgb="FF003399"/>
      </bottom>
      <diagonal/>
    </border>
    <border>
      <left style="thick">
        <color rgb="FF003399"/>
      </left>
      <right style="thick">
        <color rgb="FF003399"/>
      </right>
      <top style="thick">
        <color rgb="FF003399"/>
      </top>
      <bottom/>
      <diagonal/>
    </border>
    <border>
      <left style="thick">
        <color rgb="FF003399"/>
      </left>
      <right style="thick">
        <color rgb="FF003399"/>
      </right>
      <top/>
      <bottom/>
      <diagonal/>
    </border>
    <border>
      <left style="thick">
        <color rgb="FF003399"/>
      </left>
      <right style="thick">
        <color rgb="FF003399"/>
      </right>
      <top/>
      <bottom style="thick">
        <color rgb="FF003399"/>
      </bottom>
      <diagonal/>
    </border>
    <border>
      <left style="thick">
        <color rgb="FF003399"/>
      </left>
      <right/>
      <top style="thick">
        <color rgb="FF003399"/>
      </top>
      <bottom style="thin">
        <color rgb="FF003399"/>
      </bottom>
      <diagonal/>
    </border>
    <border>
      <left/>
      <right style="thick">
        <color rgb="FF003399"/>
      </right>
      <top style="thick">
        <color rgb="FF003399"/>
      </top>
      <bottom style="thin">
        <color rgb="FF003399"/>
      </bottom>
      <diagonal/>
    </border>
    <border>
      <left style="thick">
        <color rgb="FF003399"/>
      </left>
      <right/>
      <top style="thin">
        <color rgb="FF003399"/>
      </top>
      <bottom style="thick">
        <color rgb="FF003399"/>
      </bottom>
      <diagonal/>
    </border>
    <border>
      <left/>
      <right style="thick">
        <color rgb="FF003399"/>
      </right>
      <top style="thin">
        <color rgb="FF003399"/>
      </top>
      <bottom style="thick">
        <color rgb="FF003399"/>
      </bottom>
      <diagonal/>
    </border>
    <border>
      <left style="thick">
        <color rgb="FF006666"/>
      </left>
      <right style="thin">
        <color rgb="FF006666"/>
      </right>
      <top/>
      <bottom style="thick">
        <color rgb="FF006666"/>
      </bottom>
      <diagonal/>
    </border>
    <border>
      <left style="thin">
        <color rgb="FF006666"/>
      </left>
      <right style="thin">
        <color rgb="FF006666"/>
      </right>
      <top/>
      <bottom style="thick">
        <color rgb="FF006666"/>
      </bottom>
      <diagonal/>
    </border>
    <border>
      <left style="thin">
        <color rgb="FF006666"/>
      </left>
      <right style="thick">
        <color rgb="FF006666"/>
      </right>
      <top/>
      <bottom style="thick">
        <color rgb="FF006666"/>
      </bottom>
      <diagonal/>
    </border>
    <border>
      <left style="thin">
        <color rgb="FF006666"/>
      </left>
      <right style="thin">
        <color rgb="FF006666"/>
      </right>
      <top style="thick">
        <color rgb="FF006666"/>
      </top>
      <bottom style="thin">
        <color rgb="FF006666"/>
      </bottom>
      <diagonal/>
    </border>
    <border>
      <left style="thin">
        <color rgb="FF006666"/>
      </left>
      <right style="thin">
        <color rgb="FF006666"/>
      </right>
      <top style="thin">
        <color rgb="FF006666"/>
      </top>
      <bottom/>
      <diagonal/>
    </border>
    <border>
      <left style="thick">
        <color rgb="FF006666"/>
      </left>
      <right style="thin">
        <color rgb="FF003399"/>
      </right>
      <top style="thick">
        <color rgb="FF006666"/>
      </top>
      <bottom style="thin">
        <color rgb="FF003399"/>
      </bottom>
      <diagonal/>
    </border>
    <border>
      <left style="thin">
        <color rgb="FF003399"/>
      </left>
      <right style="thin">
        <color rgb="FF003399"/>
      </right>
      <top style="thick">
        <color rgb="FF006666"/>
      </top>
      <bottom style="thin">
        <color rgb="FF003399"/>
      </bottom>
      <diagonal/>
    </border>
    <border>
      <left style="thin">
        <color rgb="FF003399"/>
      </left>
      <right style="thick">
        <color rgb="FF006666"/>
      </right>
      <top style="thick">
        <color rgb="FF006666"/>
      </top>
      <bottom style="thin">
        <color rgb="FF003399"/>
      </bottom>
      <diagonal/>
    </border>
    <border>
      <left style="thick">
        <color rgb="FF006666"/>
      </left>
      <right style="thin">
        <color rgb="FF003399"/>
      </right>
      <top style="thin">
        <color rgb="FF003399"/>
      </top>
      <bottom style="thin">
        <color rgb="FF003399"/>
      </bottom>
      <diagonal/>
    </border>
    <border>
      <left style="thin">
        <color rgb="FF003399"/>
      </left>
      <right style="thick">
        <color rgb="FF006666"/>
      </right>
      <top style="thin">
        <color rgb="FF003399"/>
      </top>
      <bottom style="thin">
        <color rgb="FF003399"/>
      </bottom>
      <diagonal/>
    </border>
    <border>
      <left style="thick">
        <color rgb="FF006666"/>
      </left>
      <right style="thin">
        <color rgb="FF003399"/>
      </right>
      <top style="thin">
        <color rgb="FF003399"/>
      </top>
      <bottom style="thick">
        <color rgb="FF006666"/>
      </bottom>
      <diagonal/>
    </border>
    <border>
      <left style="thin">
        <color rgb="FF003399"/>
      </left>
      <right style="thin">
        <color rgb="FF003399"/>
      </right>
      <top style="thin">
        <color rgb="FF003399"/>
      </top>
      <bottom style="thick">
        <color rgb="FF006666"/>
      </bottom>
      <diagonal/>
    </border>
    <border>
      <left style="thin">
        <color rgb="FF003399"/>
      </left>
      <right style="thick">
        <color rgb="FF006666"/>
      </right>
      <top style="thin">
        <color rgb="FF003399"/>
      </top>
      <bottom style="thick">
        <color rgb="FF006666"/>
      </bottom>
      <diagonal/>
    </border>
    <border>
      <left style="thick">
        <color rgb="FF006666"/>
      </left>
      <right style="thick">
        <color rgb="FF006666"/>
      </right>
      <top/>
      <bottom style="thick">
        <color rgb="FF006666"/>
      </bottom>
      <diagonal/>
    </border>
    <border>
      <left style="thick">
        <color rgb="FF006666"/>
      </left>
      <right/>
      <top/>
      <bottom style="thick">
        <color rgb="FF006666"/>
      </bottom>
      <diagonal/>
    </border>
    <border>
      <left style="thick">
        <color rgb="FF006666"/>
      </left>
      <right/>
      <top/>
      <bottom/>
      <diagonal/>
    </border>
    <border>
      <left/>
      <right style="thick">
        <color rgb="FF006666"/>
      </right>
      <top/>
      <bottom style="thick">
        <color rgb="FF006666"/>
      </bottom>
      <diagonal/>
    </border>
    <border>
      <left/>
      <right style="thick">
        <color rgb="FF006666"/>
      </right>
      <top/>
      <bottom/>
      <diagonal/>
    </border>
    <border>
      <left/>
      <right/>
      <top/>
      <bottom style="thick">
        <color rgb="FF006666"/>
      </bottom>
      <diagonal/>
    </border>
    <border>
      <left style="thick">
        <color rgb="FF006666"/>
      </left>
      <right style="thick">
        <color rgb="FF006666"/>
      </right>
      <top style="thick">
        <color rgb="FF006666"/>
      </top>
      <bottom/>
      <diagonal/>
    </border>
    <border>
      <left style="thin">
        <color rgb="FF000000"/>
      </left>
      <right style="thin">
        <color rgb="FF000000"/>
      </right>
      <top style="thin">
        <color rgb="FF000000"/>
      </top>
      <bottom style="thin">
        <color rgb="FF000000"/>
      </bottom>
      <diagonal/>
    </border>
    <border>
      <left/>
      <right style="thick">
        <color rgb="FF006666"/>
      </right>
      <top/>
      <bottom style="medium">
        <color rgb="FF006666"/>
      </bottom>
      <diagonal/>
    </border>
    <border>
      <left/>
      <right style="thick">
        <color rgb="FF006666"/>
      </right>
      <top style="thick">
        <color rgb="FF006666"/>
      </top>
      <bottom style="medium">
        <color rgb="FF006666"/>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2" fillId="0" borderId="0" applyNumberFormat="0" applyFill="0" applyBorder="0" applyAlignment="0" applyProtection="0"/>
  </cellStyleXfs>
  <cellXfs count="242">
    <xf numFmtId="0" fontId="0" fillId="0" borderId="0" xfId="0"/>
    <xf numFmtId="0" fontId="1" fillId="0" borderId="0" xfId="0" applyFont="1" applyAlignment="1">
      <alignment vertical="center"/>
    </xf>
    <xf numFmtId="0" fontId="3" fillId="0" borderId="9" xfId="0" applyFont="1" applyBorder="1"/>
    <xf numFmtId="0" fontId="2" fillId="0" borderId="10" xfId="0" applyFont="1" applyBorder="1" applyAlignment="1">
      <alignment wrapText="1"/>
    </xf>
    <xf numFmtId="0" fontId="3" fillId="0" borderId="3" xfId="0" applyFont="1" applyBorder="1"/>
    <xf numFmtId="0" fontId="2" fillId="0" borderId="4" xfId="0" applyFont="1" applyBorder="1" applyAlignment="1">
      <alignment wrapText="1"/>
    </xf>
    <xf numFmtId="0" fontId="2" fillId="0" borderId="6" xfId="0" applyFont="1" applyBorder="1" applyAlignment="1">
      <alignment wrapText="1"/>
    </xf>
    <xf numFmtId="0" fontId="2" fillId="0" borderId="8" xfId="0" applyFont="1" applyBorder="1" applyAlignment="1">
      <alignment wrapText="1"/>
    </xf>
    <xf numFmtId="0" fontId="2" fillId="0" borderId="12" xfId="0" applyFont="1" applyBorder="1" applyAlignment="1">
      <alignment wrapText="1"/>
    </xf>
    <xf numFmtId="0" fontId="4" fillId="0" borderId="3" xfId="0" applyFont="1" applyBorder="1" applyAlignment="1">
      <alignment horizontal="center" vertical="center"/>
    </xf>
    <xf numFmtId="0" fontId="2" fillId="0" borderId="4" xfId="0" applyFont="1" applyBorder="1" applyAlignment="1">
      <alignment vertical="center" wrapText="1"/>
    </xf>
    <xf numFmtId="0" fontId="3" fillId="0" borderId="11" xfId="0" applyFont="1" applyBorder="1" applyAlignment="1">
      <alignment horizontal="center" vertical="center"/>
    </xf>
    <xf numFmtId="0" fontId="4" fillId="0" borderId="13" xfId="0" applyFont="1" applyBorder="1" applyAlignment="1">
      <alignment horizontal="center" vertical="center"/>
    </xf>
    <xf numFmtId="0" fontId="2" fillId="0" borderId="14" xfId="0" applyFont="1" applyBorder="1" applyAlignment="1">
      <alignment vertical="center" wrapText="1"/>
    </xf>
    <xf numFmtId="0" fontId="0" fillId="0" borderId="10" xfId="0" applyBorder="1" applyAlignment="1">
      <alignment wrapText="1"/>
    </xf>
    <xf numFmtId="0" fontId="2" fillId="0" borderId="5" xfId="0" applyFont="1" applyBorder="1"/>
    <xf numFmtId="0" fontId="0" fillId="0" borderId="6" xfId="0" applyBorder="1" applyAlignment="1">
      <alignment wrapText="1"/>
    </xf>
    <xf numFmtId="0" fontId="2" fillId="0" borderId="11" xfId="0" applyFont="1" applyBorder="1"/>
    <xf numFmtId="0" fontId="0" fillId="0" borderId="12" xfId="0" applyBorder="1" applyAlignment="1">
      <alignment wrapText="1"/>
    </xf>
    <xf numFmtId="0" fontId="0" fillId="2" borderId="0" xfId="0" applyFill="1"/>
    <xf numFmtId="0" fontId="3" fillId="2" borderId="0" xfId="0" applyFont="1" applyFill="1"/>
    <xf numFmtId="0" fontId="6" fillId="2" borderId="0" xfId="0" applyFont="1" applyFill="1" applyAlignment="1">
      <alignment vertical="center"/>
    </xf>
    <xf numFmtId="0" fontId="2" fillId="0" borderId="12" xfId="0" applyFont="1" applyBorder="1"/>
    <xf numFmtId="0" fontId="2" fillId="0" borderId="4" xfId="0" applyFont="1" applyBorder="1"/>
    <xf numFmtId="0" fontId="2" fillId="0" borderId="6" xfId="0" applyFont="1" applyBorder="1"/>
    <xf numFmtId="9" fontId="2" fillId="0" borderId="6" xfId="0" applyNumberFormat="1" applyFont="1" applyBorder="1" applyAlignment="1">
      <alignment horizontal="left"/>
    </xf>
    <xf numFmtId="0" fontId="2" fillId="0" borderId="18" xfId="0" applyFont="1" applyBorder="1"/>
    <xf numFmtId="0" fontId="2" fillId="0" borderId="6" xfId="0" applyFont="1" applyBorder="1" applyAlignment="1">
      <alignment horizontal="left" wrapText="1"/>
    </xf>
    <xf numFmtId="14" fontId="2" fillId="0" borderId="6" xfId="0" applyNumberFormat="1" applyFont="1" applyBorder="1" applyAlignment="1">
      <alignment horizontal="left" wrapText="1"/>
    </xf>
    <xf numFmtId="0" fontId="2" fillId="0" borderId="12" xfId="0" applyFont="1" applyBorder="1" applyAlignment="1">
      <alignment horizontal="left" wrapText="1"/>
    </xf>
    <xf numFmtId="0" fontId="2" fillId="0" borderId="4" xfId="0" applyFont="1" applyBorder="1" applyAlignment="1">
      <alignment horizontal="left" wrapText="1"/>
    </xf>
    <xf numFmtId="0" fontId="2" fillId="0" borderId="0" xfId="0" applyFont="1" applyAlignment="1">
      <alignment horizontal="left" vertical="center"/>
    </xf>
    <xf numFmtId="0" fontId="10"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center" wrapText="1"/>
    </xf>
    <xf numFmtId="0" fontId="10" fillId="0" borderId="25" xfId="0" applyFont="1" applyBorder="1" applyAlignment="1">
      <alignment horizontal="center" vertical="center"/>
    </xf>
    <xf numFmtId="0" fontId="0" fillId="0" borderId="24" xfId="0" applyBorder="1" applyAlignment="1">
      <alignment horizontal="center" wrapText="1"/>
    </xf>
    <xf numFmtId="0" fontId="0" fillId="0" borderId="25" xfId="0" applyBorder="1" applyAlignment="1">
      <alignment horizontal="left" vertical="top" wrapText="1"/>
    </xf>
    <xf numFmtId="0" fontId="0" fillId="0" borderId="27" xfId="0" applyBorder="1" applyAlignment="1">
      <alignment horizontal="center" wrapText="1"/>
    </xf>
    <xf numFmtId="0" fontId="0" fillId="0" borderId="5" xfId="0" applyBorder="1" applyAlignment="1">
      <alignment horizontal="center" vertical="center" wrapText="1"/>
    </xf>
    <xf numFmtId="0" fontId="0" fillId="0" borderId="19" xfId="0" applyBorder="1" applyAlignment="1">
      <alignment horizontal="left" vertical="top" wrapText="1"/>
    </xf>
    <xf numFmtId="0" fontId="5" fillId="0" borderId="6" xfId="0" applyFont="1" applyBorder="1" applyAlignment="1">
      <alignment horizontal="left" vertical="top" wrapText="1"/>
    </xf>
    <xf numFmtId="0" fontId="0" fillId="0" borderId="6" xfId="0" applyBorder="1" applyAlignment="1">
      <alignment horizontal="left" vertical="top" wrapText="1"/>
    </xf>
    <xf numFmtId="0" fontId="0" fillId="0" borderId="11" xfId="0" applyBorder="1" applyAlignment="1">
      <alignment horizontal="center" vertical="center" wrapText="1"/>
    </xf>
    <xf numFmtId="0" fontId="0" fillId="0" borderId="20" xfId="0" applyBorder="1" applyAlignment="1">
      <alignment horizontal="left" vertical="top" wrapText="1"/>
    </xf>
    <xf numFmtId="0" fontId="5" fillId="0" borderId="12" xfId="0" applyFont="1" applyBorder="1" applyAlignment="1">
      <alignment horizontal="left" vertical="top" wrapText="1"/>
    </xf>
    <xf numFmtId="0" fontId="0" fillId="0" borderId="25" xfId="0" applyBorder="1" applyAlignment="1">
      <alignment wrapText="1"/>
    </xf>
    <xf numFmtId="0" fontId="13" fillId="0" borderId="26" xfId="1" applyFont="1" applyBorder="1" applyAlignment="1">
      <alignment horizontal="center" vertical="center"/>
    </xf>
    <xf numFmtId="0" fontId="0" fillId="0" borderId="28" xfId="0" applyBorder="1" applyAlignment="1">
      <alignment wrapText="1"/>
    </xf>
    <xf numFmtId="0" fontId="13" fillId="0" borderId="29" xfId="1" applyFont="1" applyBorder="1" applyAlignment="1">
      <alignment horizontal="center" vertical="center"/>
    </xf>
    <xf numFmtId="0" fontId="0" fillId="0" borderId="33" xfId="0" applyBorder="1" applyAlignment="1">
      <alignment horizontal="center" wrapText="1"/>
    </xf>
    <xf numFmtId="0" fontId="0" fillId="0" borderId="34" xfId="0" applyBorder="1" applyAlignment="1">
      <alignment wrapText="1"/>
    </xf>
    <xf numFmtId="0" fontId="13" fillId="0" borderId="35" xfId="1" applyFont="1" applyBorder="1" applyAlignment="1">
      <alignment horizontal="center" vertical="center" readingOrder="1"/>
    </xf>
    <xf numFmtId="0" fontId="8" fillId="0" borderId="36" xfId="0" applyFont="1" applyBorder="1" applyAlignment="1">
      <alignment horizontal="center" wrapText="1"/>
    </xf>
    <xf numFmtId="0" fontId="8" fillId="0" borderId="37" xfId="0" applyFont="1" applyBorder="1" applyAlignment="1">
      <alignment horizontal="center" vertical="center" wrapText="1"/>
    </xf>
    <xf numFmtId="0" fontId="8" fillId="0" borderId="38" xfId="0" applyFont="1" applyBorder="1" applyAlignment="1">
      <alignment horizontal="center" vertical="center"/>
    </xf>
    <xf numFmtId="0" fontId="3" fillId="0" borderId="9" xfId="0" applyFont="1" applyBorder="1" applyAlignment="1">
      <alignment wrapText="1"/>
    </xf>
    <xf numFmtId="0" fontId="2" fillId="0" borderId="3" xfId="0" applyFont="1" applyBorder="1" applyAlignment="1">
      <alignment wrapText="1"/>
    </xf>
    <xf numFmtId="0" fontId="2" fillId="0" borderId="50" xfId="0" applyFont="1" applyBorder="1" applyAlignment="1">
      <alignment horizontal="left" vertical="center"/>
    </xf>
    <xf numFmtId="0" fontId="2" fillId="0" borderId="51" xfId="0" applyFont="1" applyBorder="1" applyAlignment="1">
      <alignment horizontal="left" vertical="center"/>
    </xf>
    <xf numFmtId="0" fontId="2" fillId="0" borderId="52" xfId="0" applyFont="1" applyBorder="1" applyAlignment="1">
      <alignment wrapText="1"/>
    </xf>
    <xf numFmtId="0" fontId="2" fillId="0" borderId="5" xfId="0" applyFont="1" applyBorder="1" applyAlignment="1">
      <alignment wrapText="1"/>
    </xf>
    <xf numFmtId="0" fontId="2" fillId="0" borderId="51" xfId="0" applyFont="1" applyBorder="1" applyAlignment="1">
      <alignment horizontal="left" vertical="center" wrapText="1"/>
    </xf>
    <xf numFmtId="0" fontId="0" fillId="0" borderId="3" xfId="0" applyBorder="1" applyAlignment="1">
      <alignment horizontal="center" vertical="center" wrapText="1"/>
    </xf>
    <xf numFmtId="0" fontId="0" fillId="0" borderId="19" xfId="0" applyBorder="1" applyAlignment="1">
      <alignment horizontal="center"/>
    </xf>
    <xf numFmtId="0" fontId="0" fillId="0" borderId="6" xfId="0" applyBorder="1" applyAlignment="1">
      <alignment horizontal="center"/>
    </xf>
    <xf numFmtId="0" fontId="0" fillId="0" borderId="20" xfId="0" applyBorder="1" applyAlignment="1">
      <alignment horizontal="center"/>
    </xf>
    <xf numFmtId="0" fontId="0" fillId="0" borderId="12" xfId="0" applyBorder="1" applyAlignment="1">
      <alignment horizontal="center"/>
    </xf>
    <xf numFmtId="0" fontId="0" fillId="0" borderId="21" xfId="0" applyBorder="1" applyAlignment="1">
      <alignment horizontal="center"/>
    </xf>
    <xf numFmtId="0" fontId="0" fillId="0" borderId="4" xfId="0" applyBorder="1" applyAlignment="1">
      <alignment horizontal="center"/>
    </xf>
    <xf numFmtId="0" fontId="0" fillId="0" borderId="5" xfId="0" applyBorder="1" applyAlignment="1">
      <alignment horizontal="center" wrapText="1"/>
    </xf>
    <xf numFmtId="0" fontId="0" fillId="0" borderId="3" xfId="0" applyBorder="1" applyAlignment="1">
      <alignment horizontal="center" wrapText="1"/>
    </xf>
    <xf numFmtId="0" fontId="0" fillId="0" borderId="7" xfId="0" applyBorder="1" applyAlignment="1">
      <alignment horizontal="center" wrapText="1"/>
    </xf>
    <xf numFmtId="0" fontId="0" fillId="0" borderId="19" xfId="0" applyBorder="1" applyAlignment="1">
      <alignment horizontal="center" vertical="top" wrapText="1"/>
    </xf>
    <xf numFmtId="0" fontId="0" fillId="0" borderId="21" xfId="0" applyBorder="1" applyAlignment="1">
      <alignment horizontal="center" vertical="center" wrapText="1"/>
    </xf>
    <xf numFmtId="0" fontId="10" fillId="0" borderId="74" xfId="0" applyFont="1" applyBorder="1" applyAlignment="1">
      <alignment horizontal="center" vertical="center" wrapText="1"/>
    </xf>
    <xf numFmtId="0" fontId="10" fillId="0" borderId="75" xfId="0" applyFont="1" applyBorder="1" applyAlignment="1">
      <alignment horizontal="center" vertical="center"/>
    </xf>
    <xf numFmtId="0" fontId="0" fillId="0" borderId="74" xfId="0" applyBorder="1" applyAlignment="1">
      <alignment horizontal="center" vertical="center" wrapText="1"/>
    </xf>
    <xf numFmtId="0" fontId="5" fillId="0" borderId="75" xfId="0" applyFont="1" applyBorder="1" applyAlignment="1">
      <alignment horizontal="left" vertical="top" wrapText="1"/>
    </xf>
    <xf numFmtId="0" fontId="0" fillId="0" borderId="75" xfId="0" applyBorder="1" applyAlignment="1">
      <alignment horizontal="left" vertical="top" wrapText="1"/>
    </xf>
    <xf numFmtId="0" fontId="0" fillId="0" borderId="76" xfId="0" applyBorder="1" applyAlignment="1">
      <alignment horizontal="center" vertical="center" wrapText="1"/>
    </xf>
    <xf numFmtId="0" fontId="0" fillId="0" borderId="77" xfId="0" applyBorder="1" applyAlignment="1">
      <alignment horizontal="left" vertical="top" wrapText="1"/>
    </xf>
    <xf numFmtId="0" fontId="5" fillId="0" borderId="78" xfId="0" applyFont="1" applyBorder="1" applyAlignment="1">
      <alignment horizontal="left" vertical="top" wrapText="1"/>
    </xf>
    <xf numFmtId="0" fontId="8" fillId="0" borderId="9" xfId="0" applyFont="1" applyBorder="1" applyAlignment="1">
      <alignment horizontal="center" vertical="center" wrapText="1"/>
    </xf>
    <xf numFmtId="0" fontId="8" fillId="0" borderId="69" xfId="0" applyFont="1" applyBorder="1" applyAlignment="1">
      <alignment horizontal="center" vertical="center" wrapText="1"/>
    </xf>
    <xf numFmtId="0" fontId="8" fillId="0" borderId="10" xfId="0" applyFont="1" applyBorder="1" applyAlignment="1">
      <alignment horizontal="center" vertical="center" wrapText="1"/>
    </xf>
    <xf numFmtId="0" fontId="0" fillId="4" borderId="0" xfId="0" applyFill="1"/>
    <xf numFmtId="0" fontId="10" fillId="4" borderId="0" xfId="0" applyFont="1" applyFill="1" applyAlignment="1">
      <alignment horizontal="center" vertical="center"/>
    </xf>
    <xf numFmtId="0" fontId="0" fillId="4" borderId="0" xfId="0" applyFill="1" applyAlignment="1">
      <alignment horizontal="center" vertical="center"/>
    </xf>
    <xf numFmtId="0" fontId="0" fillId="4" borderId="0" xfId="0" applyFill="1" applyAlignment="1">
      <alignment horizontal="center" wrapText="1"/>
    </xf>
    <xf numFmtId="0" fontId="0" fillId="4" borderId="0" xfId="0" applyFill="1" applyAlignment="1">
      <alignment horizontal="left" vertical="top" wrapText="1"/>
    </xf>
    <xf numFmtId="0" fontId="0" fillId="4" borderId="0" xfId="0" applyFill="1" applyAlignment="1">
      <alignment horizontal="center" vertical="center" wrapText="1"/>
    </xf>
    <xf numFmtId="0" fontId="5" fillId="4" borderId="0" xfId="0" applyFont="1" applyFill="1" applyAlignment="1">
      <alignment horizontal="left" vertical="top" wrapText="1"/>
    </xf>
    <xf numFmtId="0" fontId="8" fillId="4" borderId="0" xfId="0" applyFont="1" applyFill="1" applyAlignment="1">
      <alignment horizontal="center" vertical="center" wrapText="1"/>
    </xf>
    <xf numFmtId="0" fontId="10" fillId="0" borderId="9" xfId="0" applyFont="1" applyBorder="1" applyAlignment="1">
      <alignment horizontal="center" vertical="center" wrapText="1"/>
    </xf>
    <xf numFmtId="0" fontId="10" fillId="0" borderId="69" xfId="0" applyFont="1" applyBorder="1" applyAlignment="1">
      <alignment horizontal="center" vertical="center"/>
    </xf>
    <xf numFmtId="0" fontId="10" fillId="0" borderId="10" xfId="0" applyFont="1" applyBorder="1" applyAlignment="1">
      <alignment horizontal="center" vertical="center"/>
    </xf>
    <xf numFmtId="0" fontId="0" fillId="0" borderId="11" xfId="0" applyBorder="1" applyAlignment="1">
      <alignment horizontal="center" wrapText="1"/>
    </xf>
    <xf numFmtId="0" fontId="0" fillId="0" borderId="12" xfId="0" applyBorder="1" applyAlignment="1">
      <alignment horizontal="left" vertical="top" wrapText="1"/>
    </xf>
    <xf numFmtId="0" fontId="0" fillId="2" borderId="42" xfId="0" applyFill="1" applyBorder="1"/>
    <xf numFmtId="0" fontId="0" fillId="2" borderId="44" xfId="0" applyFill="1" applyBorder="1"/>
    <xf numFmtId="0" fontId="0" fillId="2" borderId="79" xfId="0" applyFill="1" applyBorder="1"/>
    <xf numFmtId="0" fontId="0" fillId="2" borderId="81" xfId="0" applyFill="1" applyBorder="1"/>
    <xf numFmtId="0" fontId="0" fillId="2" borderId="83" xfId="0" applyFill="1" applyBorder="1"/>
    <xf numFmtId="0" fontId="0" fillId="2" borderId="82" xfId="0" applyFill="1" applyBorder="1"/>
    <xf numFmtId="0" fontId="0" fillId="2" borderId="84" xfId="0" applyFill="1" applyBorder="1"/>
    <xf numFmtId="0" fontId="1" fillId="2" borderId="83" xfId="0" applyFont="1" applyFill="1" applyBorder="1" applyAlignment="1">
      <alignment vertical="center"/>
    </xf>
    <xf numFmtId="0" fontId="0" fillId="2" borderId="83" xfId="0" applyFill="1" applyBorder="1" applyAlignment="1">
      <alignment wrapText="1"/>
    </xf>
    <xf numFmtId="0" fontId="0" fillId="2" borderId="85" xfId="0" applyFill="1" applyBorder="1"/>
    <xf numFmtId="0" fontId="0" fillId="2" borderId="43" xfId="0" applyFill="1" applyBorder="1"/>
    <xf numFmtId="0" fontId="1" fillId="2" borderId="81" xfId="0" applyFont="1" applyFill="1" applyBorder="1" applyAlignment="1">
      <alignment vertical="center"/>
    </xf>
    <xf numFmtId="0" fontId="0" fillId="2" borderId="80" xfId="0" applyFill="1" applyBorder="1"/>
    <xf numFmtId="0" fontId="3" fillId="0" borderId="3" xfId="0" applyFont="1" applyBorder="1" applyAlignment="1">
      <alignment horizontal="center"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3" fillId="0" borderId="3" xfId="0" applyFont="1" applyBorder="1" applyAlignment="1">
      <alignment horizontal="center"/>
    </xf>
    <xf numFmtId="0" fontId="3" fillId="0" borderId="5" xfId="0" applyFont="1" applyBorder="1" applyAlignment="1">
      <alignment horizontal="center"/>
    </xf>
    <xf numFmtId="0" fontId="3" fillId="0" borderId="11" xfId="0" applyFont="1" applyBorder="1" applyAlignment="1">
      <alignment horizontal="center"/>
    </xf>
    <xf numFmtId="0" fontId="3" fillId="0" borderId="9" xfId="0" applyFont="1" applyBorder="1" applyAlignment="1">
      <alignment horizontal="center"/>
    </xf>
    <xf numFmtId="0" fontId="3" fillId="0" borderId="7" xfId="0" applyFont="1" applyBorder="1" applyAlignment="1">
      <alignment horizontal="center"/>
    </xf>
    <xf numFmtId="0" fontId="17" fillId="0" borderId="0" xfId="0" applyFont="1"/>
    <xf numFmtId="0" fontId="17" fillId="0" borderId="86" xfId="0" applyFont="1" applyBorder="1" applyAlignment="1">
      <alignment vertical="center" wrapText="1"/>
    </xf>
    <xf numFmtId="0" fontId="18" fillId="0" borderId="87" xfId="0" applyFont="1" applyBorder="1" applyAlignment="1">
      <alignment vertical="center" wrapText="1"/>
    </xf>
    <xf numFmtId="0" fontId="18" fillId="0" borderId="82" xfId="0" applyFont="1" applyBorder="1" applyAlignment="1">
      <alignment vertical="center" wrapText="1"/>
    </xf>
    <xf numFmtId="0" fontId="18" fillId="0" borderId="88" xfId="0" applyFont="1" applyBorder="1" applyAlignment="1">
      <alignment vertical="center" wrapText="1"/>
    </xf>
    <xf numFmtId="0" fontId="19" fillId="0" borderId="0" xfId="0" applyFont="1" applyAlignment="1">
      <alignment vertical="center"/>
    </xf>
    <xf numFmtId="0" fontId="21" fillId="7" borderId="0" xfId="0" applyFont="1" applyFill="1" applyAlignment="1">
      <alignment vertical="center" wrapText="1"/>
    </xf>
    <xf numFmtId="0" fontId="19" fillId="0" borderId="0" xfId="0" applyFont="1" applyAlignment="1">
      <alignment vertical="center" wrapText="1"/>
    </xf>
    <xf numFmtId="0" fontId="20" fillId="0" borderId="0" xfId="0" applyFont="1" applyAlignment="1">
      <alignment horizontal="center" vertical="center" wrapText="1"/>
    </xf>
    <xf numFmtId="14" fontId="19" fillId="0" borderId="0" xfId="0" applyNumberFormat="1" applyFont="1" applyAlignment="1">
      <alignment vertical="center"/>
    </xf>
    <xf numFmtId="0" fontId="19" fillId="10" borderId="0" xfId="0" applyFont="1" applyFill="1" applyAlignment="1">
      <alignment vertical="center"/>
    </xf>
    <xf numFmtId="164" fontId="19" fillId="10" borderId="0" xfId="0" applyNumberFormat="1" applyFont="1" applyFill="1" applyAlignment="1">
      <alignment vertical="center"/>
    </xf>
    <xf numFmtId="14" fontId="19" fillId="10" borderId="0" xfId="0" applyNumberFormat="1" applyFont="1" applyFill="1" applyAlignment="1">
      <alignment vertical="center"/>
    </xf>
    <xf numFmtId="0" fontId="23" fillId="0" borderId="0" xfId="0" applyFont="1"/>
    <xf numFmtId="0" fontId="20" fillId="8" borderId="0" xfId="0" applyFont="1" applyFill="1" applyAlignment="1">
      <alignment horizontal="center" vertical="center"/>
    </xf>
    <xf numFmtId="164" fontId="20" fillId="8" borderId="0" xfId="0" applyNumberFormat="1" applyFont="1" applyFill="1" applyAlignment="1">
      <alignment horizontal="center" vertical="center"/>
    </xf>
    <xf numFmtId="0" fontId="0" fillId="0" borderId="0" xfId="0" applyAlignment="1">
      <alignment vertical="center" wrapText="1"/>
    </xf>
    <xf numFmtId="0" fontId="4" fillId="0" borderId="89" xfId="0" applyFont="1" applyBorder="1" applyAlignment="1">
      <alignment horizontal="center" vertical="center"/>
    </xf>
    <xf numFmtId="0" fontId="0" fillId="0" borderId="89" xfId="0" applyBorder="1" applyAlignment="1">
      <alignment vertical="center" wrapText="1"/>
    </xf>
    <xf numFmtId="0" fontId="3" fillId="0" borderId="89" xfId="0" applyFont="1" applyBorder="1" applyAlignment="1">
      <alignment horizontal="center"/>
    </xf>
    <xf numFmtId="0" fontId="0" fillId="0" borderId="89" xfId="0" applyBorder="1" applyAlignment="1">
      <alignment vertical="center"/>
    </xf>
    <xf numFmtId="0" fontId="0" fillId="0" borderId="89" xfId="0" applyBorder="1" applyAlignment="1">
      <alignment horizontal="left"/>
    </xf>
    <xf numFmtId="0" fontId="3" fillId="0" borderId="89" xfId="0" applyFont="1" applyBorder="1" applyAlignment="1">
      <alignment wrapText="1"/>
    </xf>
    <xf numFmtId="0" fontId="2" fillId="0" borderId="89" xfId="0" applyFont="1" applyBorder="1" applyAlignment="1">
      <alignment wrapText="1"/>
    </xf>
    <xf numFmtId="0" fontId="2" fillId="0" borderId="89" xfId="0" applyFont="1" applyBorder="1"/>
    <xf numFmtId="0" fontId="18" fillId="0" borderId="89" xfId="0" applyFont="1" applyBorder="1" applyAlignment="1">
      <alignment horizontal="left" vertical="center" wrapText="1"/>
    </xf>
    <xf numFmtId="15" fontId="18" fillId="0" borderId="89" xfId="0" applyNumberFormat="1" applyFont="1" applyBorder="1" applyAlignment="1">
      <alignment horizontal="left" vertical="center" wrapText="1"/>
    </xf>
    <xf numFmtId="0" fontId="18" fillId="0" borderId="89" xfId="0" applyFont="1" applyBorder="1" applyAlignment="1">
      <alignment vertical="center" wrapText="1"/>
    </xf>
    <xf numFmtId="0" fontId="1" fillId="0" borderId="13" xfId="0" applyFont="1" applyBorder="1" applyAlignment="1">
      <alignment horizontal="center" vertical="center"/>
    </xf>
    <xf numFmtId="0" fontId="0" fillId="0" borderId="14" xfId="0" applyBorder="1" applyAlignment="1">
      <alignment vertical="center"/>
    </xf>
    <xf numFmtId="0" fontId="1" fillId="0" borderId="15" xfId="0" applyFont="1" applyBorder="1" applyAlignment="1">
      <alignment horizontal="center"/>
    </xf>
    <xf numFmtId="0" fontId="0" fillId="0" borderId="16" xfId="0" applyBorder="1" applyAlignment="1">
      <alignment horizontal="center"/>
    </xf>
    <xf numFmtId="0" fontId="1" fillId="0" borderId="1" xfId="0" applyFont="1" applyBorder="1" applyAlignment="1">
      <alignment horizontal="center" vertical="center"/>
    </xf>
    <xf numFmtId="0" fontId="0" fillId="0" borderId="2" xfId="0" applyBorder="1"/>
    <xf numFmtId="0" fontId="1" fillId="0" borderId="15" xfId="0" applyFont="1" applyBorder="1" applyAlignment="1">
      <alignment horizontal="center" vertical="center"/>
    </xf>
    <xf numFmtId="0" fontId="0" fillId="0" borderId="16" xfId="0" applyBorder="1" applyAlignment="1">
      <alignment vertical="center"/>
    </xf>
    <xf numFmtId="0" fontId="24" fillId="6" borderId="0" xfId="0" applyFont="1" applyFill="1" applyAlignment="1">
      <alignment wrapText="1"/>
    </xf>
    <xf numFmtId="0" fontId="22" fillId="9" borderId="0" xfId="0" applyFont="1" applyFill="1"/>
    <xf numFmtId="0" fontId="22" fillId="5" borderId="0" xfId="0" applyFont="1" applyFill="1" applyAlignment="1">
      <alignment horizontal="left"/>
    </xf>
    <xf numFmtId="0" fontId="24" fillId="0" borderId="0" xfId="0" applyFont="1"/>
    <xf numFmtId="0" fontId="25" fillId="6" borderId="0" xfId="0" applyFont="1" applyFill="1"/>
    <xf numFmtId="0" fontId="0" fillId="0" borderId="45" xfId="0" applyBorder="1" applyAlignment="1">
      <alignment horizontal="center" wrapText="1"/>
    </xf>
    <xf numFmtId="0" fontId="0" fillId="0" borderId="46" xfId="0" applyBorder="1" applyAlignment="1">
      <alignment wrapText="1"/>
    </xf>
    <xf numFmtId="0" fontId="0" fillId="0" borderId="47" xfId="0" applyBorder="1" applyAlignment="1">
      <alignment wrapText="1"/>
    </xf>
    <xf numFmtId="0" fontId="11" fillId="3" borderId="0" xfId="0" applyFont="1" applyFill="1" applyAlignment="1">
      <alignment horizontal="center" wrapText="1"/>
    </xf>
    <xf numFmtId="0" fontId="11" fillId="3" borderId="0" xfId="0" applyFont="1" applyFill="1"/>
    <xf numFmtId="0" fontId="11" fillId="2" borderId="30" xfId="0" applyFont="1" applyFill="1" applyBorder="1" applyAlignment="1">
      <alignment horizontal="center" wrapText="1"/>
    </xf>
    <xf numFmtId="0" fontId="11" fillId="2" borderId="31" xfId="0" applyFont="1" applyFill="1" applyBorder="1"/>
    <xf numFmtId="0" fontId="11" fillId="2" borderId="32" xfId="0" applyFont="1" applyFill="1" applyBorder="1"/>
    <xf numFmtId="0" fontId="0" fillId="0" borderId="13" xfId="0" applyBorder="1" applyAlignment="1">
      <alignment horizontal="center" wrapText="1"/>
    </xf>
    <xf numFmtId="0" fontId="0" fillId="0" borderId="22" xfId="0" applyBorder="1"/>
    <xf numFmtId="0" fontId="0" fillId="0" borderId="14" xfId="0" applyBorder="1"/>
    <xf numFmtId="0" fontId="0" fillId="0" borderId="21" xfId="0" applyBorder="1"/>
    <xf numFmtId="0" fontId="0" fillId="0" borderId="4" xfId="0" applyBorder="1"/>
    <xf numFmtId="0" fontId="0" fillId="0" borderId="19" xfId="0" applyBorder="1"/>
    <xf numFmtId="0" fontId="0" fillId="0" borderId="6" xfId="0" applyBorder="1"/>
    <xf numFmtId="0" fontId="0" fillId="0" borderId="70" xfId="0" applyBorder="1"/>
    <xf numFmtId="0" fontId="0" fillId="0" borderId="8" xfId="0" applyBorder="1"/>
    <xf numFmtId="0" fontId="0" fillId="0" borderId="36" xfId="0" applyBorder="1" applyAlignment="1">
      <alignment horizontal="center" wrapText="1"/>
    </xf>
    <xf numFmtId="0" fontId="0" fillId="0" borderId="37" xfId="0" applyBorder="1"/>
    <xf numFmtId="0" fontId="0" fillId="0" borderId="38" xfId="0" applyBorder="1"/>
    <xf numFmtId="0" fontId="7" fillId="2" borderId="31" xfId="0" applyFont="1" applyFill="1" applyBorder="1"/>
    <xf numFmtId="0" fontId="7" fillId="2" borderId="32" xfId="0" applyFont="1" applyFill="1" applyBorder="1"/>
    <xf numFmtId="0" fontId="11" fillId="3" borderId="71" xfId="0" applyFont="1" applyFill="1" applyBorder="1" applyAlignment="1">
      <alignment horizontal="center" wrapText="1"/>
    </xf>
    <xf numFmtId="0" fontId="9" fillId="3" borderId="72" xfId="0" applyFont="1" applyFill="1" applyBorder="1"/>
    <xf numFmtId="0" fontId="9" fillId="3" borderId="73" xfId="0" applyFont="1" applyFill="1" applyBorder="1"/>
    <xf numFmtId="0" fontId="11" fillId="3" borderId="30" xfId="0" applyFont="1" applyFill="1" applyBorder="1" applyAlignment="1">
      <alignment horizontal="center" wrapText="1"/>
    </xf>
    <xf numFmtId="0" fontId="11" fillId="3" borderId="31" xfId="0" applyFont="1" applyFill="1" applyBorder="1"/>
    <xf numFmtId="0" fontId="11" fillId="3" borderId="32" xfId="0" applyFont="1" applyFill="1" applyBorder="1"/>
    <xf numFmtId="0" fontId="14" fillId="0" borderId="39" xfId="0" applyFont="1" applyBorder="1" applyAlignment="1">
      <alignment horizontal="center" wrapText="1"/>
    </xf>
    <xf numFmtId="0" fontId="14" fillId="0" borderId="40" xfId="0" applyFont="1" applyBorder="1" applyAlignment="1">
      <alignment wrapText="1"/>
    </xf>
    <xf numFmtId="0" fontId="14" fillId="0" borderId="41" xfId="0" applyFont="1" applyBorder="1" applyAlignment="1">
      <alignment wrapText="1"/>
    </xf>
    <xf numFmtId="0" fontId="0" fillId="0" borderId="39" xfId="0" applyBorder="1" applyAlignment="1">
      <alignment horizontal="center" wrapText="1"/>
    </xf>
    <xf numFmtId="0" fontId="0" fillId="0" borderId="40" xfId="0" applyBorder="1"/>
    <xf numFmtId="0" fontId="0" fillId="0" borderId="41" xfId="0" applyBorder="1"/>
    <xf numFmtId="0" fontId="11" fillId="3" borderId="39" xfId="0" applyFont="1" applyFill="1" applyBorder="1" applyAlignment="1">
      <alignment horizontal="center" wrapText="1"/>
    </xf>
    <xf numFmtId="0" fontId="11" fillId="3" borderId="40" xfId="0" applyFont="1" applyFill="1" applyBorder="1"/>
    <xf numFmtId="0" fontId="11" fillId="3" borderId="41" xfId="0" applyFont="1" applyFill="1" applyBorder="1"/>
    <xf numFmtId="0" fontId="11" fillId="3" borderId="17" xfId="0" applyFont="1" applyFill="1" applyBorder="1" applyAlignment="1">
      <alignment horizontal="center" wrapText="1"/>
    </xf>
    <xf numFmtId="0" fontId="11" fillId="3" borderId="17" xfId="0" applyFont="1" applyFill="1" applyBorder="1"/>
    <xf numFmtId="0" fontId="0" fillId="0" borderId="53" xfId="0" applyBorder="1"/>
    <xf numFmtId="0" fontId="0" fillId="0" borderId="23" xfId="0" applyBorder="1"/>
    <xf numFmtId="0" fontId="0" fillId="0" borderId="55" xfId="0" applyBorder="1"/>
    <xf numFmtId="0" fontId="0" fillId="0" borderId="29" xfId="0" applyBorder="1"/>
    <xf numFmtId="0" fontId="0" fillId="0" borderId="54" xfId="0" applyBorder="1"/>
    <xf numFmtId="0" fontId="0" fillId="0" borderId="26" xfId="0" applyBorder="1"/>
    <xf numFmtId="0" fontId="10" fillId="0" borderId="56" xfId="0" applyFont="1" applyBorder="1" applyAlignment="1">
      <alignment horizontal="center" vertical="center" wrapText="1"/>
    </xf>
    <xf numFmtId="0" fontId="10" fillId="0" borderId="57" xfId="0" applyFont="1" applyBorder="1" applyAlignment="1">
      <alignment horizontal="center" vertical="center" wrapText="1"/>
    </xf>
    <xf numFmtId="0" fontId="10" fillId="0" borderId="58" xfId="0" applyFont="1" applyBorder="1" applyAlignment="1">
      <alignment horizontal="center" vertical="center" wrapText="1"/>
    </xf>
    <xf numFmtId="0" fontId="0" fillId="0" borderId="62" xfId="0" applyBorder="1"/>
    <xf numFmtId="0" fontId="0" fillId="0" borderId="63" xfId="0" applyBorder="1"/>
    <xf numFmtId="0" fontId="0" fillId="0" borderId="48" xfId="0" applyBorder="1"/>
    <xf numFmtId="0" fontId="0" fillId="0" borderId="49" xfId="0" applyBorder="1"/>
    <xf numFmtId="0" fontId="0" fillId="0" borderId="64" xfId="0" applyBorder="1"/>
    <xf numFmtId="0" fontId="0" fillId="0" borderId="65" xfId="0" applyBorder="1"/>
    <xf numFmtId="0" fontId="10" fillId="0" borderId="59" xfId="0" applyFont="1" applyBorder="1" applyAlignment="1">
      <alignment horizontal="center" vertical="center" wrapText="1"/>
    </xf>
    <xf numFmtId="0" fontId="10" fillId="0" borderId="60" xfId="0" applyFont="1" applyBorder="1" applyAlignment="1">
      <alignment horizontal="center" vertical="center" wrapText="1"/>
    </xf>
    <xf numFmtId="0" fontId="10" fillId="0" borderId="61" xfId="0" applyFont="1" applyBorder="1" applyAlignment="1">
      <alignment horizontal="center" vertical="center" wrapText="1"/>
    </xf>
    <xf numFmtId="0" fontId="0" fillId="0" borderId="5" xfId="0" applyBorder="1" applyAlignment="1">
      <alignment horizontal="center" vertical="center" wrapText="1"/>
    </xf>
    <xf numFmtId="0" fontId="0" fillId="0" borderId="19" xfId="0" applyBorder="1" applyAlignment="1">
      <alignment horizontal="left" vertical="top" wrapText="1"/>
    </xf>
    <xf numFmtId="0" fontId="11" fillId="2" borderId="42" xfId="0" applyFont="1" applyFill="1" applyBorder="1" applyAlignment="1">
      <alignment horizontal="center" vertical="center" wrapText="1"/>
    </xf>
    <xf numFmtId="0" fontId="16" fillId="2" borderId="43" xfId="0" applyFont="1" applyFill="1" applyBorder="1"/>
    <xf numFmtId="0" fontId="16" fillId="2" borderId="44" xfId="0" applyFont="1" applyFill="1" applyBorder="1"/>
    <xf numFmtId="0" fontId="0" fillId="0" borderId="66" xfId="0" applyBorder="1" applyAlignment="1">
      <alignment horizontal="center" vertical="center" wrapText="1"/>
    </xf>
    <xf numFmtId="0" fontId="0" fillId="0" borderId="67" xfId="0" applyBorder="1" applyAlignment="1">
      <alignment horizontal="center"/>
    </xf>
    <xf numFmtId="0" fontId="0" fillId="0" borderId="68" xfId="0" applyBorder="1" applyAlignment="1">
      <alignment horizontal="center"/>
    </xf>
    <xf numFmtId="0" fontId="11" fillId="2" borderId="9" xfId="0" applyFont="1" applyFill="1" applyBorder="1" applyAlignment="1">
      <alignment horizontal="center" vertical="center" wrapText="1"/>
    </xf>
    <xf numFmtId="0" fontId="11" fillId="2" borderId="69" xfId="0" applyFont="1" applyFill="1" applyBorder="1" applyAlignment="1">
      <alignment wrapText="1"/>
    </xf>
    <xf numFmtId="0" fontId="11" fillId="2" borderId="10" xfId="0" applyFont="1" applyFill="1" applyBorder="1" applyAlignment="1">
      <alignment wrapText="1"/>
    </xf>
    <xf numFmtId="0" fontId="0" fillId="0" borderId="11" xfId="0" applyBorder="1" applyAlignment="1">
      <alignment horizontal="center" vertical="center" wrapText="1"/>
    </xf>
    <xf numFmtId="0" fontId="0" fillId="0" borderId="20" xfId="0" applyBorder="1" applyAlignment="1">
      <alignment wrapText="1"/>
    </xf>
    <xf numFmtId="0" fontId="0" fillId="0" borderId="12" xfId="0" applyBorder="1" applyAlignment="1">
      <alignment wrapText="1"/>
    </xf>
    <xf numFmtId="0" fontId="0" fillId="0" borderId="3" xfId="0" applyBorder="1" applyAlignment="1">
      <alignment horizontal="center" vertical="center" wrapText="1"/>
    </xf>
    <xf numFmtId="0" fontId="5" fillId="0" borderId="4" xfId="0" applyFont="1" applyBorder="1" applyAlignment="1">
      <alignment horizontal="left" vertical="top" wrapText="1"/>
    </xf>
    <xf numFmtId="0" fontId="0" fillId="0" borderId="6" xfId="0" applyBorder="1" applyAlignment="1">
      <alignment horizontal="left" vertical="top" wrapText="1"/>
    </xf>
    <xf numFmtId="0" fontId="5" fillId="0" borderId="6" xfId="0" applyFont="1" applyBorder="1" applyAlignment="1">
      <alignment horizontal="center" vertical="center" wrapText="1"/>
    </xf>
    <xf numFmtId="0" fontId="0" fillId="0" borderId="6" xfId="0" applyBorder="1" applyAlignment="1">
      <alignment horizontal="center" vertical="center" wrapText="1"/>
    </xf>
    <xf numFmtId="0" fontId="8" fillId="0" borderId="59" xfId="0" applyFont="1" applyBorder="1" applyAlignment="1">
      <alignment horizontal="center" vertical="center" wrapText="1"/>
    </xf>
    <xf numFmtId="0" fontId="8" fillId="0" borderId="60" xfId="0" applyFont="1" applyBorder="1" applyAlignment="1">
      <alignment horizontal="center" vertical="center" wrapText="1"/>
    </xf>
    <xf numFmtId="0" fontId="8" fillId="0" borderId="61" xfId="0" applyFont="1" applyBorder="1" applyAlignment="1">
      <alignment horizontal="center" vertical="center" wrapText="1"/>
    </xf>
    <xf numFmtId="0" fontId="1" fillId="0" borderId="13" xfId="0" applyFont="1" applyBorder="1" applyAlignment="1">
      <alignment horizontal="center"/>
    </xf>
    <xf numFmtId="0" fontId="0" fillId="0" borderId="14" xfId="0" applyBorder="1" applyAlignment="1">
      <alignment horizontal="center"/>
    </xf>
  </cellXfs>
  <cellStyles count="2">
    <cellStyle name="Hyperlink" xfId="1" builtinId="8"/>
    <cellStyle name="Normal" xfId="0" builtinId="0"/>
  </cellStyles>
  <dxfs count="59">
    <dxf>
      <font>
        <color rgb="FF375623"/>
      </font>
      <fill>
        <patternFill patternType="solid">
          <fgColor indexed="64"/>
          <bgColor rgb="FFE2F0D9"/>
        </patternFill>
      </fill>
    </dxf>
    <dxf>
      <font>
        <color rgb="FF7F6000"/>
      </font>
      <fill>
        <patternFill patternType="solid">
          <fgColor indexed="64"/>
          <bgColor rgb="FFFFF2CC"/>
        </patternFill>
      </fill>
    </dxf>
    <dxf>
      <font>
        <color rgb="FFC65911"/>
      </font>
      <fill>
        <patternFill patternType="solid">
          <fgColor indexed="64"/>
          <bgColor rgb="FFFCE4D6"/>
        </patternFill>
      </fill>
    </dxf>
    <dxf>
      <font>
        <b/>
        <i val="0"/>
        <color rgb="FF9C0006"/>
      </font>
      <fill>
        <patternFill patternType="solid">
          <fgColor indexed="64"/>
          <bgColor rgb="FFF4CCCC"/>
        </patternFill>
      </fill>
    </dxf>
    <dxf>
      <font>
        <color rgb="FF375623"/>
      </font>
      <fill>
        <patternFill patternType="solid">
          <fgColor indexed="64"/>
          <bgColor rgb="FFE2F0D9"/>
        </patternFill>
      </fill>
    </dxf>
    <dxf>
      <font>
        <color rgb="FF9C0006"/>
      </font>
      <fill>
        <patternFill patternType="solid">
          <fgColor indexed="64"/>
          <bgColor rgb="FFF4CCCC"/>
        </patternFill>
      </fill>
    </dxf>
    <dxf>
      <font>
        <color rgb="FF375623"/>
      </font>
      <fill>
        <patternFill patternType="solid">
          <fgColor indexed="64"/>
          <bgColor rgb="FFE2F0D9"/>
        </patternFill>
      </fill>
    </dxf>
    <dxf>
      <font>
        <color rgb="FF9C0006"/>
      </font>
      <fill>
        <patternFill patternType="solid">
          <fgColor indexed="64"/>
          <bgColor rgb="FFF4CCCC"/>
        </patternFill>
      </fill>
    </dxf>
    <dxf>
      <font>
        <b val="0"/>
        <i val="0"/>
        <strike val="0"/>
        <condense val="0"/>
        <extend val="0"/>
        <outline val="0"/>
        <shadow val="0"/>
        <u val="none"/>
        <vertAlign val="baseline"/>
        <sz val="10"/>
        <color theme="1"/>
        <name val="Aptos"/>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0"/>
        <color theme="1"/>
        <name val="Aptos"/>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0"/>
        <color theme="1"/>
        <name val="Aptos"/>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0"/>
        <color theme="1"/>
        <name val="Aptos"/>
        <family val="2"/>
        <scheme val="none"/>
      </font>
      <numFmt numFmtId="0" formatCode="General"/>
      <fill>
        <patternFill patternType="solid">
          <fgColor indexed="64"/>
          <bgColor rgb="FFEAF2F8"/>
        </patternFill>
      </fill>
      <alignment horizontal="general" vertical="center" textRotation="0" wrapText="0" indent="0" justifyLastLine="0" shrinkToFit="0" readingOrder="0"/>
    </dxf>
    <dxf>
      <font>
        <b val="0"/>
        <i val="0"/>
        <strike val="0"/>
        <condense val="0"/>
        <extend val="0"/>
        <outline val="0"/>
        <shadow val="0"/>
        <u val="none"/>
        <vertAlign val="baseline"/>
        <sz val="10"/>
        <color theme="1"/>
        <name val="Aptos"/>
        <family val="2"/>
        <scheme val="none"/>
      </font>
      <numFmt numFmtId="164" formatCode="0.0%"/>
      <fill>
        <patternFill patternType="solid">
          <fgColor indexed="64"/>
          <bgColor rgb="FFEAF2F8"/>
        </patternFill>
      </fill>
      <alignment horizontal="general" vertical="center" textRotation="0" wrapText="0" indent="0" justifyLastLine="0" shrinkToFit="0" readingOrder="0"/>
    </dxf>
    <dxf>
      <font>
        <b val="0"/>
        <i val="0"/>
        <strike val="0"/>
        <condense val="0"/>
        <extend val="0"/>
        <outline val="0"/>
        <shadow val="0"/>
        <u val="none"/>
        <vertAlign val="baseline"/>
        <sz val="10"/>
        <color theme="1"/>
        <name val="Aptos"/>
        <family val="2"/>
        <scheme val="none"/>
      </font>
      <numFmt numFmtId="19" formatCode="m/d/yyyy"/>
      <alignment horizontal="general" vertical="center" textRotation="0" wrapText="0" indent="0" justifyLastLine="0" shrinkToFit="0" readingOrder="0"/>
    </dxf>
    <dxf>
      <font>
        <b val="0"/>
        <i val="0"/>
        <strike val="0"/>
        <condense val="0"/>
        <extend val="0"/>
        <outline val="0"/>
        <shadow val="0"/>
        <u val="none"/>
        <vertAlign val="baseline"/>
        <sz val="10"/>
        <color theme="1"/>
        <name val="Aptos"/>
        <family val="2"/>
        <scheme val="none"/>
      </font>
      <numFmt numFmtId="19" formatCode="m/d/yyyy"/>
      <alignment horizontal="general" vertical="center" textRotation="0" wrapText="0" indent="0" justifyLastLine="0" shrinkToFit="0" readingOrder="0"/>
    </dxf>
    <dxf>
      <font>
        <b val="0"/>
        <i val="0"/>
        <strike val="0"/>
        <condense val="0"/>
        <extend val="0"/>
        <outline val="0"/>
        <shadow val="0"/>
        <u val="none"/>
        <vertAlign val="baseline"/>
        <sz val="10"/>
        <color theme="1"/>
        <name val="Aptos"/>
        <family val="2"/>
        <scheme val="none"/>
      </font>
      <numFmt numFmtId="19" formatCode="m/d/yyyy"/>
      <alignment horizontal="general" vertical="center" textRotation="0" wrapText="0" indent="0" justifyLastLine="0" shrinkToFit="0" readingOrder="0"/>
    </dxf>
    <dxf>
      <font>
        <b val="0"/>
        <i val="0"/>
        <strike val="0"/>
        <condense val="0"/>
        <extend val="0"/>
        <outline val="0"/>
        <shadow val="0"/>
        <u val="none"/>
        <vertAlign val="baseline"/>
        <sz val="10"/>
        <color theme="1"/>
        <name val="Aptos"/>
        <family val="2"/>
        <scheme val="none"/>
      </font>
      <numFmt numFmtId="19" formatCode="m/d/yyyy"/>
      <alignment horizontal="general" vertical="center" textRotation="0" wrapText="0" indent="0" justifyLastLine="0" shrinkToFit="0" readingOrder="0"/>
    </dxf>
    <dxf>
      <font>
        <b val="0"/>
        <i val="0"/>
        <strike val="0"/>
        <condense val="0"/>
        <extend val="0"/>
        <outline val="0"/>
        <shadow val="0"/>
        <u val="none"/>
        <vertAlign val="baseline"/>
        <sz val="10"/>
        <color theme="1"/>
        <name val="Aptos"/>
        <family val="2"/>
        <scheme val="none"/>
      </font>
      <numFmt numFmtId="19" formatCode="m/d/yyyy"/>
      <fill>
        <patternFill patternType="solid">
          <fgColor indexed="64"/>
          <bgColor rgb="FFEAF2F8"/>
        </patternFill>
      </fill>
      <alignment horizontal="general" vertical="center" textRotation="0" wrapText="0" indent="0" justifyLastLine="0" shrinkToFit="0" readingOrder="0"/>
    </dxf>
    <dxf>
      <font>
        <b val="0"/>
        <i val="0"/>
        <strike val="0"/>
        <condense val="0"/>
        <extend val="0"/>
        <outline val="0"/>
        <shadow val="0"/>
        <u val="none"/>
        <vertAlign val="baseline"/>
        <sz val="10"/>
        <color theme="1"/>
        <name val="Aptos"/>
        <family val="2"/>
        <scheme val="none"/>
      </font>
      <numFmt numFmtId="19" formatCode="m/d/yyyy"/>
      <alignment horizontal="general" vertical="center" textRotation="0" wrapText="0" indent="0" justifyLastLine="0" shrinkToFit="0" readingOrder="0"/>
    </dxf>
    <dxf>
      <font>
        <b val="0"/>
        <i val="0"/>
        <strike val="0"/>
        <condense val="0"/>
        <extend val="0"/>
        <outline val="0"/>
        <shadow val="0"/>
        <u val="none"/>
        <vertAlign val="baseline"/>
        <sz val="10"/>
        <color theme="1"/>
        <name val="Aptos"/>
        <family val="2"/>
        <scheme val="none"/>
      </font>
      <numFmt numFmtId="0" formatCode="General"/>
      <fill>
        <patternFill patternType="solid">
          <fgColor indexed="64"/>
          <bgColor rgb="FFEAF2F8"/>
        </patternFill>
      </fill>
      <alignment horizontal="general" vertical="center" textRotation="0" wrapText="0" indent="0" justifyLastLine="0" shrinkToFit="0" readingOrder="0"/>
    </dxf>
    <dxf>
      <font>
        <b val="0"/>
        <i val="0"/>
        <strike val="0"/>
        <condense val="0"/>
        <extend val="0"/>
        <outline val="0"/>
        <shadow val="0"/>
        <u val="none"/>
        <vertAlign val="baseline"/>
        <sz val="10"/>
        <color theme="1"/>
        <name val="Aptos"/>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0"/>
        <color theme="1"/>
        <name val="Aptos"/>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0"/>
        <color theme="1"/>
        <name val="Aptos"/>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0"/>
        <color theme="1"/>
        <name val="Aptos"/>
        <family val="2"/>
        <scheme val="none"/>
      </font>
      <alignment horizontal="general" vertical="center" textRotation="0" wrapText="0" indent="0" justifyLastLine="0" shrinkToFit="0" readingOrder="0"/>
    </dxf>
    <dxf>
      <font>
        <b/>
        <i val="0"/>
        <strike val="0"/>
        <condense val="0"/>
        <extend val="0"/>
        <outline val="0"/>
        <shadow val="0"/>
        <u val="none"/>
        <vertAlign val="baseline"/>
        <sz val="10"/>
        <color theme="1"/>
        <name val="Aptos"/>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0"/>
        <color theme="1"/>
        <name val="Aptos"/>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0"/>
        <color theme="1"/>
        <name val="Aptos"/>
        <family val="2"/>
        <scheme val="none"/>
      </font>
      <numFmt numFmtId="0" formatCode="General"/>
      <fill>
        <patternFill patternType="solid">
          <fgColor indexed="64"/>
          <bgColor rgb="FFEAF2F8"/>
        </patternFill>
      </fill>
      <alignment horizontal="general" vertical="center" textRotation="0" wrapText="0" indent="0" justifyLastLine="0" shrinkToFit="0" readingOrder="0"/>
    </dxf>
    <dxf>
      <font>
        <b val="0"/>
        <i val="0"/>
        <strike val="0"/>
        <condense val="0"/>
        <extend val="0"/>
        <outline val="0"/>
        <shadow val="0"/>
        <u val="none"/>
        <vertAlign val="baseline"/>
        <sz val="10"/>
        <color theme="1"/>
        <name val="Aptos"/>
        <family val="2"/>
        <scheme val="none"/>
      </font>
      <numFmt numFmtId="164" formatCode="0.0%"/>
      <fill>
        <patternFill patternType="solid">
          <fgColor indexed="64"/>
          <bgColor rgb="FFEAF2F8"/>
        </patternFill>
      </fill>
      <alignment horizontal="general" vertical="center" textRotation="0" wrapText="0" indent="0" justifyLastLine="0" shrinkToFit="0" readingOrder="0"/>
    </dxf>
    <dxf>
      <font>
        <b val="0"/>
        <i val="0"/>
        <strike val="0"/>
        <condense val="0"/>
        <extend val="0"/>
        <outline val="0"/>
        <shadow val="0"/>
        <u val="none"/>
        <vertAlign val="baseline"/>
        <sz val="10"/>
        <color theme="1"/>
        <name val="Aptos"/>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0"/>
        <color theme="1"/>
        <name val="Aptos"/>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0"/>
        <color theme="1"/>
        <name val="Aptos"/>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0"/>
        <color theme="1"/>
        <name val="Aptos"/>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0"/>
        <color theme="1"/>
        <name val="Aptos"/>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0"/>
        <color theme="1"/>
        <name val="Aptos"/>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0"/>
        <color theme="1"/>
        <name val="Aptos"/>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0"/>
        <color theme="1"/>
        <name val="Aptos"/>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0"/>
        <color theme="1"/>
        <name val="Aptos"/>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0"/>
        <color theme="1"/>
        <name val="Aptos"/>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0"/>
        <color theme="1"/>
        <name val="Aptos"/>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0"/>
        <color theme="1"/>
        <name val="Aptos"/>
        <family val="2"/>
        <scheme val="none"/>
      </font>
      <numFmt numFmtId="19" formatCode="m/d/yyyy"/>
      <alignment horizontal="general" vertical="center" textRotation="0" wrapText="0" indent="0" justifyLastLine="0" shrinkToFit="0" readingOrder="0"/>
    </dxf>
    <dxf>
      <font>
        <b val="0"/>
        <i val="0"/>
        <strike val="0"/>
        <condense val="0"/>
        <extend val="0"/>
        <outline val="0"/>
        <shadow val="0"/>
        <u val="none"/>
        <vertAlign val="baseline"/>
        <sz val="10"/>
        <color theme="1"/>
        <name val="Aptos"/>
        <family val="2"/>
        <scheme val="none"/>
      </font>
      <alignment horizontal="general" vertical="center" textRotation="0" wrapText="0" indent="0" justifyLastLine="0" shrinkToFit="0" readingOrder="0"/>
    </dxf>
    <dxf>
      <font>
        <b/>
        <i val="0"/>
        <strike val="0"/>
        <condense val="0"/>
        <extend val="0"/>
        <outline val="0"/>
        <shadow val="0"/>
        <u val="none"/>
        <vertAlign val="baseline"/>
        <sz val="10"/>
        <color theme="1"/>
        <name val="Aptos"/>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0"/>
        <color theme="1"/>
        <name val="Aptos"/>
        <family val="2"/>
        <scheme val="none"/>
      </font>
      <numFmt numFmtId="0" formatCode="General"/>
      <fill>
        <patternFill patternType="solid">
          <fgColor indexed="64"/>
          <bgColor rgb="FFEAF2F8"/>
        </patternFill>
      </fill>
      <alignment horizontal="general" vertical="center" textRotation="0" wrapText="0" indent="0" justifyLastLine="0" shrinkToFit="0" readingOrder="0"/>
    </dxf>
    <dxf>
      <font>
        <b val="0"/>
        <i val="0"/>
        <strike val="0"/>
        <condense val="0"/>
        <extend val="0"/>
        <outline val="0"/>
        <shadow val="0"/>
        <u val="none"/>
        <vertAlign val="baseline"/>
        <sz val="10"/>
        <color theme="1"/>
        <name val="Aptos"/>
        <family val="2"/>
        <scheme val="none"/>
      </font>
      <numFmt numFmtId="0" formatCode="General"/>
      <fill>
        <patternFill patternType="solid">
          <fgColor indexed="64"/>
          <bgColor rgb="FFEAF2F8"/>
        </patternFill>
      </fill>
      <alignment horizontal="general" vertical="center" textRotation="0" wrapText="0" indent="0" justifyLastLine="0" shrinkToFit="0" readingOrder="0"/>
    </dxf>
    <dxf>
      <font>
        <b val="0"/>
        <i val="0"/>
        <strike val="0"/>
        <condense val="0"/>
        <extend val="0"/>
        <outline val="0"/>
        <shadow val="0"/>
        <u val="none"/>
        <vertAlign val="baseline"/>
        <sz val="10"/>
        <color theme="1"/>
        <name val="Aptos"/>
        <family val="2"/>
        <scheme val="none"/>
      </font>
      <numFmt numFmtId="19" formatCode="m/d/yyyy"/>
      <alignment horizontal="general" vertical="center" textRotation="0" wrapText="0" indent="0" justifyLastLine="0" shrinkToFit="0" readingOrder="0"/>
    </dxf>
    <dxf>
      <font>
        <b val="0"/>
        <i val="0"/>
        <strike val="0"/>
        <condense val="0"/>
        <extend val="0"/>
        <outline val="0"/>
        <shadow val="0"/>
        <u val="none"/>
        <vertAlign val="baseline"/>
        <sz val="10"/>
        <color theme="1"/>
        <name val="Aptos"/>
        <family val="2"/>
        <scheme val="none"/>
      </font>
      <numFmt numFmtId="19" formatCode="m/d/yyyy"/>
      <alignment horizontal="general" vertical="center" textRotation="0" wrapText="0" indent="0" justifyLastLine="0" shrinkToFit="0" readingOrder="0"/>
    </dxf>
    <dxf>
      <font>
        <b val="0"/>
        <i val="0"/>
        <strike val="0"/>
        <condense val="0"/>
        <extend val="0"/>
        <outline val="0"/>
        <shadow val="0"/>
        <u val="none"/>
        <vertAlign val="baseline"/>
        <sz val="10"/>
        <color theme="1"/>
        <name val="Aptos"/>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0"/>
        <color theme="1"/>
        <name val="Aptos"/>
        <family val="2"/>
        <scheme val="none"/>
      </font>
      <numFmt numFmtId="19" formatCode="m/d/yyyy"/>
      <alignment horizontal="general" vertical="center" textRotation="0" wrapText="0" indent="0" justifyLastLine="0" shrinkToFit="0" readingOrder="0"/>
    </dxf>
    <dxf>
      <font>
        <b val="0"/>
        <i val="0"/>
        <strike val="0"/>
        <condense val="0"/>
        <extend val="0"/>
        <outline val="0"/>
        <shadow val="0"/>
        <u val="none"/>
        <vertAlign val="baseline"/>
        <sz val="10"/>
        <color theme="1"/>
        <name val="Aptos"/>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0"/>
        <color theme="1"/>
        <name val="Aptos"/>
        <family val="2"/>
        <scheme val="none"/>
      </font>
      <numFmt numFmtId="19" formatCode="m/d/yyyy"/>
      <alignment horizontal="general" vertical="center" textRotation="0" wrapText="0" indent="0" justifyLastLine="0" shrinkToFit="0" readingOrder="0"/>
    </dxf>
    <dxf>
      <font>
        <b val="0"/>
        <i val="0"/>
        <strike val="0"/>
        <condense val="0"/>
        <extend val="0"/>
        <outline val="0"/>
        <shadow val="0"/>
        <u val="none"/>
        <vertAlign val="baseline"/>
        <sz val="10"/>
        <color theme="1"/>
        <name val="Aptos"/>
        <family val="2"/>
        <scheme val="none"/>
      </font>
      <numFmt numFmtId="19" formatCode="m/d/yyyy"/>
      <alignment horizontal="general" vertical="center" textRotation="0" wrapText="0" indent="0" justifyLastLine="0" shrinkToFit="0" readingOrder="0"/>
    </dxf>
    <dxf>
      <font>
        <b val="0"/>
        <i val="0"/>
        <strike val="0"/>
        <condense val="0"/>
        <extend val="0"/>
        <outline val="0"/>
        <shadow val="0"/>
        <u val="none"/>
        <vertAlign val="baseline"/>
        <sz val="10"/>
        <color theme="1"/>
        <name val="Aptos"/>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0"/>
        <color theme="1"/>
        <name val="Aptos"/>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0"/>
        <color theme="1"/>
        <name val="Aptos"/>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0"/>
        <color theme="1"/>
        <name val="Aptos"/>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0"/>
        <color theme="1"/>
        <name val="Aptos"/>
        <family val="2"/>
        <scheme val="none"/>
      </font>
      <numFmt numFmtId="19" formatCode="m/d/yyyy"/>
      <alignment horizontal="general" vertical="center" textRotation="0" wrapText="0" indent="0" justifyLastLine="0" shrinkToFit="0" readingOrder="0"/>
    </dxf>
    <dxf>
      <font>
        <b val="0"/>
        <i val="0"/>
        <strike val="0"/>
        <condense val="0"/>
        <extend val="0"/>
        <outline val="0"/>
        <shadow val="0"/>
        <u val="none"/>
        <vertAlign val="baseline"/>
        <sz val="10"/>
        <color theme="1"/>
        <name val="Aptos"/>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0"/>
        <color theme="1"/>
        <name val="Aptos"/>
        <family val="2"/>
        <scheme val="none"/>
      </font>
      <alignment horizontal="general" vertical="center" textRotation="0" wrapText="0" indent="0" justifyLastLine="0" shrinkToFit="0" readingOrder="0"/>
    </dxf>
    <dxf>
      <font>
        <b/>
        <i val="0"/>
        <strike val="0"/>
        <condense val="0"/>
        <extend val="0"/>
        <outline val="0"/>
        <shadow val="0"/>
        <u val="none"/>
        <vertAlign val="baseline"/>
        <sz val="10"/>
        <color theme="1"/>
        <name val="Aptos"/>
        <family val="2"/>
        <scheme val="none"/>
      </font>
      <alignment horizontal="center" vertical="center" textRotation="0" wrapText="1" indent="0" justifyLastLine="0" shrinkToFit="0" readingOrder="0"/>
    </dxf>
  </dxfs>
  <tableStyles count="0" defaultTableStyle="TableStyleMedium2" defaultPivotStyle="PivotStyleLight16"/>
  <colors>
    <mruColors>
      <color rgb="FF006666"/>
      <color rgb="FFE7F9F9"/>
      <color rgb="FF003399"/>
      <color rgb="FFD1F4F3"/>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160020</xdr:colOff>
          <xdr:row>1</xdr:row>
          <xdr:rowOff>518160</xdr:rowOff>
        </xdr:from>
        <xdr:to>
          <xdr:col>2</xdr:col>
          <xdr:colOff>2247900</xdr:colOff>
          <xdr:row>3</xdr:row>
          <xdr:rowOff>480060</xdr:rowOff>
        </xdr:to>
        <xdr:sp macro="" textlink="">
          <xdr:nvSpPr>
            <xdr:cNvPr id="1031" name="Object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w="28575">
              <a:solidFill>
                <a:srgbClr val="000099"/>
              </a:solidFill>
              <a:miter lim="800000"/>
              <a:headEnd/>
              <a:tailEnd/>
            </a:ln>
            <a:extLst>
              <a:ext uri="{909E8E84-426E-40DD-AFC4-6F175D3DCCD1}">
                <a14:hiddenFill>
                  <a:solidFill>
                    <a:srgbClr val="FFFFFF"/>
                  </a:solidFill>
                </a14:hiddenFill>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160020</xdr:colOff>
          <xdr:row>1</xdr:row>
          <xdr:rowOff>518160</xdr:rowOff>
        </xdr:from>
        <xdr:to>
          <xdr:col>2</xdr:col>
          <xdr:colOff>2247900</xdr:colOff>
          <xdr:row>3</xdr:row>
          <xdr:rowOff>480060</xdr:rowOff>
        </xdr:to>
        <xdr:sp macro="" textlink="">
          <xdr:nvSpPr>
            <xdr:cNvPr id="4097" name="Object 1" hidden="1">
              <a:extLst>
                <a:ext uri="{63B3BB69-23CF-44E3-9099-C40C66FF867C}">
                  <a14:compatExt spid="_x0000_s4097"/>
                </a:ext>
                <a:ext uri="{FF2B5EF4-FFF2-40B4-BE49-F238E27FC236}">
                  <a16:creationId xmlns:a16="http://schemas.microsoft.com/office/drawing/2014/main" id="{00000000-0008-0000-0300-000001100000}"/>
                </a:ext>
              </a:extLst>
            </xdr:cNvPr>
            <xdr:cNvSpPr/>
          </xdr:nvSpPr>
          <xdr:spPr bwMode="auto">
            <a:xfrm>
              <a:off x="0" y="0"/>
              <a:ext cx="0" cy="0"/>
            </a:xfrm>
            <a:prstGeom prst="rect">
              <a:avLst/>
            </a:prstGeom>
            <a:noFill/>
            <a:ln w="28575">
              <a:solidFill>
                <a:srgbClr val="000099"/>
              </a:solidFill>
              <a:miter lim="800000"/>
              <a:headEnd/>
              <a:tailEnd/>
            </a:ln>
            <a:extLst>
              <a:ext uri="{909E8E84-426E-40DD-AFC4-6F175D3DCCD1}">
                <a14:hiddenFill>
                  <a:solidFill>
                    <a:srgbClr val="FFFFFF"/>
                  </a:solidFill>
                </a14:hiddenFill>
              </a:ext>
            </a:extLst>
          </xdr:spPr>
        </xdr:sp>
        <xdr:clientData/>
      </xdr:twoCellAnchor>
    </mc:Choice>
    <mc:Fallback/>
  </mc:AlternateContent>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936FBB4-6043-45A8-841B-E82846099B4A}" name="WeeklyRecallLog" displayName="WeeklyRecallLog" ref="A10:O40" totalsRowShown="0" headerRowDxfId="58" dataDxfId="57">
  <autoFilter ref="A10:O40" xr:uid="{6936FBB4-6043-45A8-841B-E82846099B4A}"/>
  <tableColumns count="15">
    <tableColumn id="1" xr3:uid="{A787ED3C-3665-423F-A46C-204354ABC1DA}" name="Alert ID" dataDxfId="56"/>
    <tableColumn id="2" xr3:uid="{3FCCFBA5-0786-402E-BE6C-AD9608344A3E}" name="Alert / Notice Date" dataDxfId="55"/>
    <tableColumn id="3" xr3:uid="{DFF4B881-611F-469E-AF18-BB63A4EED56E}" name="Risk Level" dataDxfId="54"/>
    <tableColumn id="4" xr3:uid="{BA732F75-A7A0-48A1-BD47-170B9F7EC60B}" name="Product / Device" dataDxfId="53"/>
    <tableColumn id="5" xr3:uid="{010681E4-C34A-4BFF-B61D-DFFE1B08370C}" name="Source" dataDxfId="52"/>
    <tableColumn id="6" xr3:uid="{ADFD74C3-EC34-4E90-97DC-12A8821E7AA6}" name="Assigned Owner" dataDxfId="51"/>
    <tableColumn id="7" xr3:uid="{C16B85C1-3FFD-4FAD-9E38-B14EA2E1C196}" name="Due Date" dataDxfId="50"/>
    <tableColumn id="8" xr3:uid="{E544394C-0AE9-4B8A-8991-1CF3517B5900}" name="Distributed Date" dataDxfId="49"/>
    <tableColumn id="9" xr3:uid="{F00CE4DE-A05A-4229-A7D4-97DDC2963DA0}" name="Current Status" dataDxfId="48"/>
    <tableColumn id="10" xr3:uid="{998584DF-4CC5-4D67-93DD-8DB37A799A4C}" name="Last Review Date" dataDxfId="47"/>
    <tableColumn id="11" xr3:uid="{27DE7E13-8D92-46AD-98F6-DA8EC2FD9E99}" name="Escalation Required" dataDxfId="46"/>
    <tableColumn id="12" xr3:uid="{377375A0-CD57-4661-9DF4-C2A130D8E40C}" name="Escalation Date" dataDxfId="45"/>
    <tableColumn id="13" xr3:uid="{EFE12DB0-5BE3-46F4-8DFC-5ED40C531D34}" name="Closure Date" dataDxfId="44"/>
    <tableColumn id="14" xr3:uid="{AF2D4B91-F8B6-4C1E-8829-FD35E3E5C126}" name="On-Time Closure" dataDxfId="43">
      <calculatedColumnFormula>IF(WeeklyRecallLog[[#This Row],[Alert ID]]="","",IF(WeeklyRecallLog[[#This Row],[Closure Date]]="","Open",IF(WeeklyRecallLog[[#This Row],[Closure Date]]&lt;=WeeklyRecallLog[[#This Row],[Due Date]],"Yes","No")))</calculatedColumnFormula>
    </tableColumn>
    <tableColumn id="15" xr3:uid="{DF76C5ED-68D6-4060-8F6A-16DC1A60F35D}" name="Follow-Up Status" dataDxfId="42">
      <calculatedColumnFormula>IF(WeeklyRecallLog[[#This Row],[Alert ID]]="","",IF(AND(WeeklyRecallLog[[#This Row],[Risk Level]]="High",TODAY()&gt;WeeklyRecallLog[[#This Row],[Due Date]],WeeklyRecallLog[[#This Row],[Closure Date]]="",WeeklyRecallLog[[#This Row],[Escalation Date]]=""),"Escalate now",IF(AND(WeeklyRecallLog[[#This Row],[Due Date]]&lt;&gt;"",TODAY()&gt;WeeklyRecallLog[[#This Row],[Due Date]],WeeklyRecallLog[[#This Row],[Closure Date]]=""),"Overdue",IF(AND(WeeklyRecallLog[[#This Row],[Due Date]]&lt;&gt;"",WeeklyRecallLog[[#This Row],[Due Date]]-TODAY()&lt;=7,WeeklyRecallLog[[#This Row],[Due Date]]-TODAY()&gt;=0,WeeklyRecallLog[[#This Row],[Closure Date]]=""),"Due soon",IF(WeeklyRecallLog[[#This Row],[Closure Date]]&lt;&gt;"","Closed","Open")))))</calculatedColumnFormula>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5801782-C91B-4700-B295-2EF510B29EF8}" name="ClosedAlertAudit" displayName="ClosedAlertAudit" ref="A45:O60" totalsRowShown="0" headerRowDxfId="41" dataDxfId="40">
  <autoFilter ref="A45:O60" xr:uid="{65801782-C91B-4700-B295-2EF510B29EF8}"/>
  <tableColumns count="15">
    <tableColumn id="1" xr3:uid="{2E35310A-ECDA-4B35-9E5A-7CE6E3CA956B}" name="Audit Date" dataDxfId="39"/>
    <tableColumn id="2" xr3:uid="{F65453E4-3C99-4140-AC30-1F8C3CF5F8E7}" name="Alert ID" dataDxfId="38"/>
    <tableColumn id="3" xr3:uid="{3127382A-C7DC-4279-9BEF-3AD55EDCFB66}" name="Reviewer" dataDxfId="37"/>
    <tableColumn id="4" xr3:uid="{21490AE9-2ADF-42B3-BF2B-6EEE083E7A7B}" name="Receipt / Distribution" dataDxfId="36"/>
    <tableColumn id="5" xr3:uid="{FCD898B3-E24F-4DEA-85D7-3368B030543C}" name="Availability Search" dataDxfId="35"/>
    <tableColumn id="6" xr3:uid="{0DB3A572-D9BA-470E-B9F3-0B30F092CF1F}" name="Notification Acknowledged" dataDxfId="34"/>
    <tableColumn id="7" xr3:uid="{6FC51D4F-452E-49A9-B8E6-2A34FAED9C01}" name="Quantity Reconciled" dataDxfId="33"/>
    <tableColumn id="8" xr3:uid="{80BE41EA-08D4-42AB-AABB-2A8ECB82D5D9}" name="Disposition Evidence" dataDxfId="32"/>
    <tableColumn id="9" xr3:uid="{CA6A6A7B-B19C-4A55-B1D9-FF331C67ECE8}" name="Second Review" dataDxfId="31"/>
    <tableColumn id="10" xr3:uid="{FF3C7813-4E9D-4562-9EA7-114E810F0CB6}" name="Closure Appropriate" dataDxfId="30"/>
    <tableColumn id="11" xr3:uid="{64635A06-3DD0-40F3-9B81-DFD6AC0B156D}" name="Product Accounted For" dataDxfId="29"/>
    <tableColumn id="12" xr3:uid="{D6C00D72-9B5C-435C-AA69-CEBA0E4B869F}" name="Recalled Product Available" dataDxfId="28"/>
    <tableColumn id="13" xr3:uid="{AE277446-FF7D-4AF9-8DE7-39B91CA0712C}" name="Audit Score" dataDxfId="27">
      <calculatedColumnFormula>IF(ClosedAlertAudit[[#This Row],[Alert ID]]="","",(COUNTIF(ClosedAlertAudit[[#This Row],[Receipt / Distribution]:[Product Accounted For]],"Yes")+IF(ClosedAlertAudit[[#This Row],[Recalled Product Available]]="No",1,0))/9)</calculatedColumnFormula>
    </tableColumn>
    <tableColumn id="14" xr3:uid="{4DEDB8E0-3B75-4955-BCDD-1360EA2E98EA}" name="Meets Benchmark" dataDxfId="26">
      <calculatedColumnFormula>IF(ClosedAlertAudit[[#This Row],[Alert ID]]="","",IF(AND(ClosedAlertAudit[[#This Row],[Audit Score]]&gt;=98%,ClosedAlertAudit[[#This Row],[Product Accounted For]]="Yes",ClosedAlertAudit[[#This Row],[Recalled Product Available]]="No"),"Yes","No"))</calculatedColumnFormula>
    </tableColumn>
    <tableColumn id="15" xr3:uid="{1C64027E-42A3-4F86-ABA2-BC2AC59C0D8C}" name="Corrective Action / Follow-Up" dataDxfId="25"/>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1698DA3-A472-4640-BAE7-54542341B5EC}" name="ContactEducation" displayName="ContactEducation" ref="A65:O85" totalsRowShown="0" headerRowDxfId="24" dataDxfId="23">
  <autoFilter ref="A65:O85" xr:uid="{B1698DA3-A472-4640-BAE7-54542341B5EC}"/>
  <tableColumns count="15">
    <tableColumn id="1" xr3:uid="{BEDEDAD2-9E14-456B-8765-F6AA6676575E}" name="Department" dataDxfId="22"/>
    <tableColumn id="2" xr3:uid="{308E172C-5B47-46B7-9672-DD96528E507F}" name="Primary Contact" dataDxfId="21"/>
    <tableColumn id="3" xr3:uid="{15A0D9EA-E531-499D-BE0F-140113F21D4F}" name="Backup Contact" dataDxfId="20"/>
    <tableColumn id="4" xr3:uid="{025A682E-6075-47B3-91BA-221A8C231547}" name="Roster Complete" dataDxfId="19">
      <calculatedColumnFormula>IF(ContactEducation[[#This Row],[Department]]="","",IF(AND(ContactEducation[[#This Row],[Primary Contact]]&lt;&gt;"",ContactEducation[[#This Row],[Backup Contact]]&lt;&gt;""),"Yes","No"))</calculatedColumnFormula>
    </tableColumn>
    <tableColumn id="5" xr3:uid="{C2B1B965-AB8B-4B94-9090-224405382656}" name="Roster Last Validated" dataDxfId="18"/>
    <tableColumn id="6" xr3:uid="{261D0D48-0D18-450D-BB17-FFFF66B2EB43}" name="Next Validation Due" dataDxfId="17">
      <calculatedColumnFormula>IF(ContactEducation[[#This Row],[Roster Last Validated]]="","",EDATE(ContactEducation[[#This Row],[Roster Last Validated]],3))</calculatedColumnFormula>
    </tableColumn>
    <tableColumn id="7" xr3:uid="{C9C74040-2815-48E0-A5A3-FF02A3DFBD11}" name="Primary Training Due" dataDxfId="16"/>
    <tableColumn id="8" xr3:uid="{CA3A53FA-EF46-42AC-8C7F-771F4C8D1352}" name="Primary Training Completed" dataDxfId="15"/>
    <tableColumn id="9" xr3:uid="{92265ABE-0365-41F1-9FAD-286772D2002F}" name="Backup Training Due" dataDxfId="14"/>
    <tableColumn id="10" xr3:uid="{044EF2C8-BAFF-43B6-9FCA-7389B7D4F5B1}" name="Backup Training Completed" dataDxfId="13"/>
    <tableColumn id="11" xr3:uid="{D0D57C4E-D4CC-4919-9363-A7E2DC850439}" name="Training Completion" dataDxfId="12">
      <calculatedColumnFormula>IF(ContactEducation[[#This Row],[Department]]="","",IF(COUNTA(ContactEducation[[#This Row],[Primary Contact]],ContactEducation[[#This Row],[Backup Contact]])=0,"",(IF(AND(ContactEducation[[#This Row],[Primary Contact]]&lt;&gt;"",ContactEducation[[#This Row],[Primary Training Completed]]&lt;&gt;"",OR(ContactEducation[[#This Row],[Primary Training Due]]="",ContactEducation[[#This Row],[Primary Training Completed]]&lt;=ContactEducation[[#This Row],[Primary Training Due]])),1,0)+IF(AND(ContactEducation[[#This Row],[Backup Contact]]&lt;&gt;"",ContactEducation[[#This Row],[Backup Training Completed]]&lt;&gt;"",OR(ContactEducation[[#This Row],[Backup Training Due]]="",ContactEducation[[#This Row],[Backup Training Completed]]&lt;=ContactEducation[[#This Row],[Backup Training Due]])),1,0))/COUNTA(ContactEducation[[#This Row],[Primary Contact]],ContactEducation[[#This Row],[Backup Contact]])))</calculatedColumnFormula>
    </tableColumn>
    <tableColumn id="12" xr3:uid="{4F817417-53EC-4839-AA9D-A462EE35AF0D}" name="Benchmark Met" dataDxfId="11">
      <calculatedColumnFormula>IF(ContactEducation[[#This Row],[Department]]="","",IF(AND(ContactEducation[[#This Row],[Roster Complete]]="Yes",ContactEducation[[#This Row],[Training Completion]]&gt;=98%),"Yes","No"))</calculatedColumnFormula>
    </tableColumn>
    <tableColumn id="13" xr3:uid="{ADE4F791-FE9D-482E-89B1-BF01BB567585}" name="Corrective Action Plan" dataDxfId="10"/>
    <tableColumn id="14" xr3:uid="{6C39A4C1-6D62-4733-8364-D7E182F6699B}" name="Action Owner" dataDxfId="9"/>
    <tableColumn id="15" xr3:uid="{E29BA86A-E248-4072-A8A2-38EBC5A13C5D}" name="Notes" dataDxfId="8"/>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png"/><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2.bin"/><Relationship Id="rId4" Type="http://schemas.openxmlformats.org/officeDocument/2006/relationships/table" Target="../tables/table3.xml"/></Relationships>
</file>

<file path=xl/worksheets/_rels/sheet3.xml.rels><?xml version="1.0" encoding="UTF-8" standalone="yes"?>
<Relationships xmlns="http://schemas.openxmlformats.org/package/2006/relationships"><Relationship Id="rId3" Type="http://schemas.openxmlformats.org/officeDocument/2006/relationships/hyperlink" Target="https://www.youtube.com/watch?v=BfGLDxxPLGY" TargetMode="External"/><Relationship Id="rId2" Type="http://schemas.openxmlformats.org/officeDocument/2006/relationships/hyperlink" Target="https://www.youtube.com/watch?v=mLvizyDFLQ4" TargetMode="External"/><Relationship Id="rId1" Type="http://schemas.openxmlformats.org/officeDocument/2006/relationships/hyperlink" Target="https://www.youtube.com/watch?v=N7cR2gArCFE" TargetMode="Externa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image" Target="../media/image1.png"/><Relationship Id="rId4" Type="http://schemas.openxmlformats.org/officeDocument/2006/relationships/oleObject" Target="../embeddings/oleObject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8B7634-36D1-4A31-BC8D-D869229190A0}">
  <sheetPr>
    <tabColor rgb="FF006666"/>
  </sheetPr>
  <dimension ref="B1:E66"/>
  <sheetViews>
    <sheetView showGridLines="0" tabSelected="1" zoomScaleNormal="100" workbookViewId="0">
      <selection activeCell="D17" sqref="D17"/>
    </sheetView>
  </sheetViews>
  <sheetFormatPr defaultRowHeight="14.4" x14ac:dyDescent="0.3"/>
  <cols>
    <col min="3" max="3" width="39.44140625" customWidth="1"/>
    <col min="4" max="4" width="81.6640625" customWidth="1"/>
  </cols>
  <sheetData>
    <row r="1" spans="2:5" ht="31.8" customHeight="1" thickBot="1" x14ac:dyDescent="0.35"/>
    <row r="2" spans="2:5" ht="53.25" customHeight="1" thickTop="1" x14ac:dyDescent="0.3">
      <c r="B2" s="99"/>
      <c r="C2" s="109"/>
      <c r="D2" s="109"/>
      <c r="E2" s="100"/>
    </row>
    <row r="3" spans="2:5" ht="78.75" customHeight="1" x14ac:dyDescent="0.3">
      <c r="B3" s="102"/>
      <c r="C3" s="19"/>
      <c r="D3" s="21" t="s">
        <v>35</v>
      </c>
      <c r="E3" s="103"/>
    </row>
    <row r="4" spans="2:5" ht="66.75" customHeight="1" thickBot="1" x14ac:dyDescent="0.35">
      <c r="B4" s="102"/>
      <c r="C4" s="19"/>
      <c r="D4" s="19"/>
      <c r="E4" s="103"/>
    </row>
    <row r="5" spans="2:5" ht="27" thickTop="1" thickBot="1" x14ac:dyDescent="0.35">
      <c r="B5" s="102"/>
      <c r="C5" s="152" t="s">
        <v>1</v>
      </c>
      <c r="D5" s="153"/>
      <c r="E5" s="103"/>
    </row>
    <row r="6" spans="2:5" ht="18.600000000000001" thickTop="1" x14ac:dyDescent="0.35">
      <c r="B6" s="102"/>
      <c r="C6" s="112" t="s">
        <v>198</v>
      </c>
      <c r="D6" s="5" t="s">
        <v>203</v>
      </c>
      <c r="E6" s="103"/>
    </row>
    <row r="7" spans="2:5" ht="18" x14ac:dyDescent="0.35">
      <c r="B7" s="102"/>
      <c r="C7" s="112" t="s">
        <v>3</v>
      </c>
      <c r="D7" s="120" t="s">
        <v>36</v>
      </c>
      <c r="E7" s="103"/>
    </row>
    <row r="8" spans="2:5" ht="36" x14ac:dyDescent="0.3">
      <c r="B8" s="102"/>
      <c r="C8" s="113" t="s">
        <v>4</v>
      </c>
      <c r="D8" s="121" t="s">
        <v>204</v>
      </c>
      <c r="E8" s="103"/>
    </row>
    <row r="9" spans="2:5" ht="18" x14ac:dyDescent="0.35">
      <c r="B9" s="102"/>
      <c r="C9" s="113" t="s">
        <v>119</v>
      </c>
      <c r="D9" s="6" t="s">
        <v>205</v>
      </c>
      <c r="E9" s="103"/>
    </row>
    <row r="10" spans="2:5" ht="18" x14ac:dyDescent="0.35">
      <c r="B10" s="102"/>
      <c r="C10" s="113" t="s">
        <v>5</v>
      </c>
      <c r="D10" s="6" t="s">
        <v>206</v>
      </c>
      <c r="E10" s="103"/>
    </row>
    <row r="11" spans="2:5" ht="18" x14ac:dyDescent="0.35">
      <c r="B11" s="102"/>
      <c r="C11" s="113" t="s">
        <v>6</v>
      </c>
      <c r="D11" s="6" t="s">
        <v>207</v>
      </c>
      <c r="E11" s="103"/>
    </row>
    <row r="12" spans="2:5" ht="18" x14ac:dyDescent="0.35">
      <c r="B12" s="102"/>
      <c r="C12" s="114" t="s">
        <v>7</v>
      </c>
      <c r="D12" s="7" t="s">
        <v>9</v>
      </c>
      <c r="E12" s="103"/>
    </row>
    <row r="13" spans="2:5" s="1" customFormat="1" ht="26.4" thickBot="1" x14ac:dyDescent="0.4">
      <c r="B13" s="110"/>
      <c r="C13" s="11" t="s">
        <v>8</v>
      </c>
      <c r="D13" s="8" t="s">
        <v>41</v>
      </c>
      <c r="E13" s="106"/>
    </row>
    <row r="14" spans="2:5" s="1" customFormat="1" ht="41.25" customHeight="1" thickTop="1" thickBot="1" x14ac:dyDescent="0.35">
      <c r="B14" s="110"/>
      <c r="C14" s="19"/>
      <c r="D14" s="19"/>
      <c r="E14" s="107"/>
    </row>
    <row r="15" spans="2:5" ht="26.4" thickTop="1" x14ac:dyDescent="0.3">
      <c r="B15" s="102"/>
      <c r="C15" s="154" t="s">
        <v>10</v>
      </c>
      <c r="D15" s="155"/>
      <c r="E15" s="103"/>
    </row>
    <row r="16" spans="2:5" ht="115.2" x14ac:dyDescent="0.3">
      <c r="B16" s="102"/>
      <c r="C16" s="137" t="s">
        <v>0</v>
      </c>
      <c r="D16" s="138" t="s">
        <v>268</v>
      </c>
      <c r="E16" s="103"/>
    </row>
    <row r="17" spans="2:5" ht="18.600000000000001" thickBot="1" x14ac:dyDescent="0.4">
      <c r="B17" s="102"/>
      <c r="C17" s="11" t="s">
        <v>11</v>
      </c>
      <c r="D17" s="22" t="s">
        <v>286</v>
      </c>
      <c r="E17" s="103"/>
    </row>
    <row r="18" spans="2:5" ht="15.6" thickTop="1" thickBot="1" x14ac:dyDescent="0.35">
      <c r="B18" s="102"/>
      <c r="C18" s="19"/>
      <c r="D18" s="19"/>
      <c r="E18" s="103"/>
    </row>
    <row r="19" spans="2:5" ht="26.4" thickTop="1" x14ac:dyDescent="0.5">
      <c r="B19" s="102"/>
      <c r="C19" s="150" t="s">
        <v>17</v>
      </c>
      <c r="D19" s="151"/>
      <c r="E19" s="103"/>
    </row>
    <row r="20" spans="2:5" ht="18" x14ac:dyDescent="0.35">
      <c r="B20" s="102"/>
      <c r="C20" s="139" t="s">
        <v>18</v>
      </c>
      <c r="D20" s="140" t="s">
        <v>269</v>
      </c>
      <c r="E20" s="103"/>
    </row>
    <row r="21" spans="2:5" ht="28.8" x14ac:dyDescent="0.35">
      <c r="B21" s="102"/>
      <c r="C21" s="139" t="s">
        <v>19</v>
      </c>
      <c r="D21" s="138" t="s">
        <v>270</v>
      </c>
      <c r="E21" s="103"/>
    </row>
    <row r="22" spans="2:5" ht="43.2" x14ac:dyDescent="0.35">
      <c r="B22" s="102"/>
      <c r="C22" s="139" t="s">
        <v>20</v>
      </c>
      <c r="D22" s="138" t="s">
        <v>271</v>
      </c>
      <c r="E22" s="103"/>
    </row>
    <row r="23" spans="2:5" ht="28.8" x14ac:dyDescent="0.35">
      <c r="B23" s="102"/>
      <c r="C23" s="139" t="s">
        <v>21</v>
      </c>
      <c r="D23" s="138" t="s">
        <v>272</v>
      </c>
      <c r="E23" s="103"/>
    </row>
    <row r="24" spans="2:5" ht="28.8" x14ac:dyDescent="0.35">
      <c r="B24" s="102"/>
      <c r="C24" s="139" t="s">
        <v>22</v>
      </c>
      <c r="D24" s="138" t="s">
        <v>273</v>
      </c>
      <c r="E24" s="103"/>
    </row>
    <row r="25" spans="2:5" ht="18" x14ac:dyDescent="0.35">
      <c r="B25" s="102"/>
      <c r="C25" s="139" t="s">
        <v>23</v>
      </c>
      <c r="D25" s="141" t="s">
        <v>274</v>
      </c>
      <c r="E25" s="103"/>
    </row>
    <row r="26" spans="2:5" ht="18.600000000000001" thickBot="1" x14ac:dyDescent="0.4">
      <c r="B26" s="102"/>
      <c r="C26" s="20"/>
      <c r="D26" s="19"/>
      <c r="E26" s="103"/>
    </row>
    <row r="27" spans="2:5" ht="27" thickTop="1" thickBot="1" x14ac:dyDescent="0.35">
      <c r="B27" s="102"/>
      <c r="C27" s="148" t="s">
        <v>25</v>
      </c>
      <c r="D27" s="149"/>
      <c r="E27" s="103"/>
    </row>
    <row r="28" spans="2:5" ht="30" thickTop="1" thickBot="1" x14ac:dyDescent="0.35">
      <c r="B28" s="102"/>
      <c r="C28" s="12" t="s">
        <v>26</v>
      </c>
      <c r="D28" s="136" t="s">
        <v>275</v>
      </c>
      <c r="E28" s="103"/>
    </row>
    <row r="29" spans="2:5" ht="15.6" thickTop="1" thickBot="1" x14ac:dyDescent="0.35">
      <c r="B29" s="102"/>
      <c r="C29" s="19"/>
      <c r="D29" s="19"/>
      <c r="E29" s="103"/>
    </row>
    <row r="30" spans="2:5" ht="27" thickTop="1" thickBot="1" x14ac:dyDescent="0.35">
      <c r="B30" s="102"/>
      <c r="C30" s="148" t="s">
        <v>24</v>
      </c>
      <c r="D30" s="149"/>
      <c r="E30" s="103"/>
    </row>
    <row r="31" spans="2:5" ht="58.8" thickTop="1" thickBot="1" x14ac:dyDescent="0.35">
      <c r="B31" s="102"/>
      <c r="C31" s="12" t="s">
        <v>200</v>
      </c>
      <c r="D31" s="136" t="s">
        <v>276</v>
      </c>
      <c r="E31" s="103"/>
    </row>
    <row r="32" spans="2:5" ht="15.6" thickTop="1" thickBot="1" x14ac:dyDescent="0.35">
      <c r="B32" s="102"/>
      <c r="C32" s="19"/>
      <c r="D32" s="19"/>
      <c r="E32" s="103"/>
    </row>
    <row r="33" spans="2:5" ht="26.4" thickTop="1" x14ac:dyDescent="0.5">
      <c r="B33" s="102"/>
      <c r="C33" s="150" t="s">
        <v>27</v>
      </c>
      <c r="D33" s="151"/>
      <c r="E33" s="103"/>
    </row>
    <row r="34" spans="2:5" ht="36" x14ac:dyDescent="0.35">
      <c r="B34" s="102"/>
      <c r="C34" s="142" t="s">
        <v>102</v>
      </c>
      <c r="D34" s="138" t="s">
        <v>278</v>
      </c>
      <c r="E34" s="103"/>
    </row>
    <row r="35" spans="2:5" ht="18" x14ac:dyDescent="0.35">
      <c r="B35" s="102"/>
      <c r="C35" s="143" t="s">
        <v>118</v>
      </c>
      <c r="D35" s="140" t="s">
        <v>279</v>
      </c>
      <c r="E35" s="103"/>
    </row>
    <row r="36" spans="2:5" ht="18" x14ac:dyDescent="0.35">
      <c r="B36" s="102"/>
      <c r="C36" s="144" t="s">
        <v>29</v>
      </c>
      <c r="D36" s="145" t="s">
        <v>277</v>
      </c>
      <c r="E36" s="103"/>
    </row>
    <row r="37" spans="2:5" ht="18" x14ac:dyDescent="0.35">
      <c r="B37" s="102"/>
      <c r="C37" s="144" t="s">
        <v>30</v>
      </c>
      <c r="D37" s="146" t="s">
        <v>285</v>
      </c>
      <c r="E37" s="103"/>
    </row>
    <row r="38" spans="2:5" ht="18" x14ac:dyDescent="0.35">
      <c r="B38" s="102"/>
      <c r="C38" s="144" t="s">
        <v>31</v>
      </c>
      <c r="D38" s="145"/>
      <c r="E38" s="103"/>
    </row>
    <row r="39" spans="2:5" ht="36" x14ac:dyDescent="0.35">
      <c r="B39" s="102"/>
      <c r="C39" s="142" t="s">
        <v>102</v>
      </c>
      <c r="D39" s="138" t="s">
        <v>280</v>
      </c>
      <c r="E39" s="103"/>
    </row>
    <row r="40" spans="2:5" ht="18" x14ac:dyDescent="0.35">
      <c r="B40" s="102"/>
      <c r="C40" s="143" t="s">
        <v>118</v>
      </c>
      <c r="D40" s="138" t="s">
        <v>281</v>
      </c>
      <c r="E40" s="103"/>
    </row>
    <row r="41" spans="2:5" ht="18" x14ac:dyDescent="0.35">
      <c r="B41" s="102"/>
      <c r="C41" s="144" t="s">
        <v>29</v>
      </c>
      <c r="D41" s="145" t="s">
        <v>282</v>
      </c>
      <c r="E41" s="103"/>
    </row>
    <row r="42" spans="2:5" ht="18" x14ac:dyDescent="0.35">
      <c r="B42" s="102"/>
      <c r="C42" s="144" t="s">
        <v>30</v>
      </c>
      <c r="D42" s="146" t="s">
        <v>285</v>
      </c>
      <c r="E42" s="103"/>
    </row>
    <row r="43" spans="2:5" ht="18" x14ac:dyDescent="0.35">
      <c r="B43" s="102"/>
      <c r="C43" s="144" t="s">
        <v>31</v>
      </c>
      <c r="D43" s="145"/>
      <c r="E43" s="103"/>
    </row>
    <row r="44" spans="2:5" ht="36" x14ac:dyDescent="0.35">
      <c r="B44" s="102"/>
      <c r="C44" s="142" t="s">
        <v>102</v>
      </c>
      <c r="D44" s="138" t="s">
        <v>283</v>
      </c>
      <c r="E44" s="103"/>
    </row>
    <row r="45" spans="2:5" ht="18" x14ac:dyDescent="0.35">
      <c r="B45" s="102"/>
      <c r="C45" s="143" t="s">
        <v>118</v>
      </c>
      <c r="D45" s="140" t="s">
        <v>284</v>
      </c>
      <c r="E45" s="103"/>
    </row>
    <row r="46" spans="2:5" ht="18" x14ac:dyDescent="0.35">
      <c r="B46" s="102"/>
      <c r="C46" s="144" t="s">
        <v>29</v>
      </c>
      <c r="D46" s="147" t="s">
        <v>208</v>
      </c>
      <c r="E46" s="103"/>
    </row>
    <row r="47" spans="2:5" ht="18" x14ac:dyDescent="0.35">
      <c r="B47" s="102"/>
      <c r="C47" s="144" t="s">
        <v>30</v>
      </c>
      <c r="D47" s="147" t="s">
        <v>285</v>
      </c>
      <c r="E47" s="103"/>
    </row>
    <row r="48" spans="2:5" ht="18" x14ac:dyDescent="0.35">
      <c r="B48" s="102"/>
      <c r="C48" s="144" t="s">
        <v>31</v>
      </c>
      <c r="D48" s="147"/>
      <c r="E48" s="103"/>
    </row>
    <row r="49" spans="2:5" ht="15" thickBot="1" x14ac:dyDescent="0.35">
      <c r="B49" s="102"/>
      <c r="C49" s="19"/>
      <c r="D49" s="19"/>
      <c r="E49" s="103"/>
    </row>
    <row r="50" spans="2:5" ht="27" thickTop="1" thickBot="1" x14ac:dyDescent="0.55000000000000004">
      <c r="B50" s="102"/>
      <c r="C50" s="150" t="s">
        <v>32</v>
      </c>
      <c r="D50" s="151"/>
      <c r="E50" s="103"/>
    </row>
    <row r="51" spans="2:5" ht="37.200000000000003" thickTop="1" thickBot="1" x14ac:dyDescent="0.4">
      <c r="B51" s="102"/>
      <c r="C51" s="56" t="s">
        <v>102</v>
      </c>
      <c r="D51" s="124"/>
      <c r="E51" s="103"/>
    </row>
    <row r="52" spans="2:5" ht="18.600000000000001" thickBot="1" x14ac:dyDescent="0.4">
      <c r="B52" s="102"/>
      <c r="C52" s="15" t="s">
        <v>29</v>
      </c>
      <c r="D52" s="122"/>
      <c r="E52" s="103"/>
    </row>
    <row r="53" spans="2:5" ht="18.600000000000001" thickBot="1" x14ac:dyDescent="0.4">
      <c r="B53" s="102"/>
      <c r="C53" s="15" t="s">
        <v>33</v>
      </c>
      <c r="D53" s="122"/>
      <c r="E53" s="103"/>
    </row>
    <row r="54" spans="2:5" ht="18.600000000000001" thickBot="1" x14ac:dyDescent="0.4">
      <c r="B54" s="102"/>
      <c r="C54" s="17" t="s">
        <v>34</v>
      </c>
      <c r="D54" s="123"/>
      <c r="E54" s="103"/>
    </row>
    <row r="55" spans="2:5" ht="36.6" thickTop="1" x14ac:dyDescent="0.35">
      <c r="B55" s="102"/>
      <c r="C55" s="56" t="s">
        <v>102</v>
      </c>
      <c r="E55" s="103"/>
    </row>
    <row r="56" spans="2:5" ht="18.600000000000001" thickBot="1" x14ac:dyDescent="0.4">
      <c r="B56" s="102"/>
      <c r="C56" s="15" t="s">
        <v>29</v>
      </c>
      <c r="D56" s="122"/>
      <c r="E56" s="103"/>
    </row>
    <row r="57" spans="2:5" ht="18.600000000000001" thickBot="1" x14ac:dyDescent="0.4">
      <c r="B57" s="102"/>
      <c r="C57" s="15" t="s">
        <v>33</v>
      </c>
      <c r="D57" s="122"/>
      <c r="E57" s="103"/>
    </row>
    <row r="58" spans="2:5" ht="18.600000000000001" thickBot="1" x14ac:dyDescent="0.4">
      <c r="B58" s="102"/>
      <c r="C58" s="17" t="s">
        <v>34</v>
      </c>
      <c r="D58" s="123"/>
      <c r="E58" s="103"/>
    </row>
    <row r="59" spans="2:5" ht="37.200000000000003" thickTop="1" thickBot="1" x14ac:dyDescent="0.4">
      <c r="B59" s="108"/>
      <c r="C59" s="56" t="s">
        <v>102</v>
      </c>
      <c r="D59" s="122"/>
      <c r="E59" s="108"/>
    </row>
    <row r="60" spans="2:5" ht="18.600000000000001" thickBot="1" x14ac:dyDescent="0.4">
      <c r="B60" s="102"/>
      <c r="C60" s="15" t="s">
        <v>29</v>
      </c>
      <c r="D60" s="122"/>
      <c r="E60" s="103"/>
    </row>
    <row r="61" spans="2:5" ht="18.600000000000001" thickBot="1" x14ac:dyDescent="0.4">
      <c r="B61" s="102"/>
      <c r="C61" s="15" t="s">
        <v>33</v>
      </c>
      <c r="D61" s="122"/>
      <c r="E61" s="103"/>
    </row>
    <row r="62" spans="2:5" ht="18.600000000000001" thickBot="1" x14ac:dyDescent="0.4">
      <c r="B62" s="102"/>
      <c r="C62" s="17" t="s">
        <v>34</v>
      </c>
      <c r="D62" s="123"/>
      <c r="E62" s="103"/>
    </row>
    <row r="63" spans="2:5" ht="15" thickTop="1" x14ac:dyDescent="0.3">
      <c r="B63" s="102"/>
      <c r="C63" s="19"/>
      <c r="D63" s="19"/>
      <c r="E63" s="103"/>
    </row>
    <row r="64" spans="2:5" ht="15" thickBot="1" x14ac:dyDescent="0.35">
      <c r="B64" s="111"/>
      <c r="C64" s="19"/>
      <c r="D64" s="19"/>
      <c r="E64" s="104"/>
    </row>
    <row r="65" spans="2:5" ht="15.6" thickTop="1" thickBot="1" x14ac:dyDescent="0.35">
      <c r="B65" s="105"/>
      <c r="C65" s="105"/>
      <c r="D65" s="105"/>
      <c r="E65" s="104"/>
    </row>
    <row r="66" spans="2:5" ht="15" thickTop="1" x14ac:dyDescent="0.3"/>
  </sheetData>
  <mergeCells count="7">
    <mergeCell ref="C30:D30"/>
    <mergeCell ref="C27:D27"/>
    <mergeCell ref="C33:D33"/>
    <mergeCell ref="C50:D50"/>
    <mergeCell ref="C5:D5"/>
    <mergeCell ref="C15:D15"/>
    <mergeCell ref="C19:D19"/>
  </mergeCells>
  <dataValidations count="1">
    <dataValidation type="list" allowBlank="1" showInputMessage="1" showErrorMessage="1" sqref="D17" xr:uid="{B98C206E-23FF-40FF-9FC1-8DBD41E03266}">
      <formula1>"High risk, High volume, Problem-prone, Regulatory, Strategic "</formula1>
    </dataValidation>
  </dataValidations>
  <pageMargins left="0.7" right="0.7" top="0.75" bottom="0.75" header="0.3" footer="0.3"/>
  <pageSetup scale="80" orientation="landscape" r:id="rId1"/>
  <drawing r:id="rId2"/>
  <legacyDrawing r:id="rId3"/>
  <oleObjects>
    <mc:AlternateContent xmlns:mc="http://schemas.openxmlformats.org/markup-compatibility/2006">
      <mc:Choice Requires="x14">
        <oleObject progId="PBrush" shapeId="1031" r:id="rId4">
          <objectPr defaultSize="0" autoPict="0" r:id="rId5">
            <anchor moveWithCells="1" sizeWithCells="1">
              <from>
                <xdr:col>2</xdr:col>
                <xdr:colOff>160020</xdr:colOff>
                <xdr:row>1</xdr:row>
                <xdr:rowOff>518160</xdr:rowOff>
              </from>
              <to>
                <xdr:col>2</xdr:col>
                <xdr:colOff>2247900</xdr:colOff>
                <xdr:row>3</xdr:row>
                <xdr:rowOff>480060</xdr:rowOff>
              </to>
            </anchor>
          </objectPr>
        </oleObject>
      </mc:Choice>
      <mc:Fallback>
        <oleObject progId="PBrush" shapeId="1031"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D1D5EE-B598-49E2-92E5-E7003270FCE9}">
  <sheetPr>
    <tabColor rgb="FF006666"/>
  </sheetPr>
  <dimension ref="A1:O85"/>
  <sheetViews>
    <sheetView workbookViewId="0">
      <selection activeCell="A9" sqref="A9:O9"/>
    </sheetView>
  </sheetViews>
  <sheetFormatPr defaultRowHeight="13.8" x14ac:dyDescent="0.3"/>
  <cols>
    <col min="1" max="1" width="15.6640625" style="133" bestFit="1" customWidth="1"/>
    <col min="2" max="2" width="21.109375" style="133" bestFit="1" customWidth="1"/>
    <col min="3" max="3" width="19.21875" style="133" bestFit="1" customWidth="1"/>
    <col min="4" max="4" width="24.109375" style="133" bestFit="1" customWidth="1"/>
    <col min="5" max="5" width="23.77734375" style="133" bestFit="1" customWidth="1"/>
    <col min="6" max="6" width="22.44140625" style="133" bestFit="1" customWidth="1"/>
    <col min="7" max="7" width="19.44140625" style="133" bestFit="1" customWidth="1"/>
    <col min="8" max="8" width="19.6640625" style="133" bestFit="1" customWidth="1"/>
    <col min="9" max="9" width="23.21875" style="133" bestFit="1" customWidth="1"/>
    <col min="10" max="10" width="18.5546875" style="133" customWidth="1"/>
    <col min="11" max="12" width="21.33203125" style="133" customWidth="1"/>
    <col min="13" max="13" width="18.5546875" style="133" customWidth="1"/>
    <col min="14" max="14" width="20.33203125" style="133" customWidth="1"/>
    <col min="15" max="15" width="33.33203125" style="133" customWidth="1"/>
    <col min="16" max="16384" width="8.88671875" style="133"/>
  </cols>
  <sheetData>
    <row r="1" spans="1:15" x14ac:dyDescent="0.3">
      <c r="A1" s="158" t="s">
        <v>209</v>
      </c>
      <c r="B1" s="158"/>
      <c r="C1" s="158"/>
      <c r="D1" s="158"/>
      <c r="E1" s="158"/>
      <c r="F1" s="158"/>
      <c r="G1" s="158"/>
      <c r="H1" s="158"/>
      <c r="I1" s="158"/>
      <c r="J1" s="158"/>
      <c r="K1" s="158"/>
      <c r="L1" s="158"/>
      <c r="M1" s="158"/>
      <c r="N1" s="158"/>
      <c r="O1" s="158"/>
    </row>
    <row r="2" spans="1:15" x14ac:dyDescent="0.3">
      <c r="A2" s="159" t="s">
        <v>210</v>
      </c>
      <c r="B2" s="159"/>
      <c r="C2" s="159"/>
      <c r="D2" s="159"/>
      <c r="E2" s="159"/>
      <c r="F2" s="159"/>
      <c r="G2" s="159"/>
      <c r="H2" s="159"/>
      <c r="I2" s="159"/>
      <c r="J2" s="159"/>
      <c r="K2" s="159"/>
      <c r="L2" s="159"/>
      <c r="M2" s="159"/>
      <c r="N2" s="159"/>
      <c r="O2" s="159"/>
    </row>
    <row r="3" spans="1:15" x14ac:dyDescent="0.3">
      <c r="A3" s="125"/>
      <c r="B3" s="125"/>
      <c r="C3" s="125"/>
      <c r="D3" s="125"/>
      <c r="E3" s="125"/>
      <c r="F3" s="125"/>
      <c r="G3" s="125"/>
      <c r="H3" s="125"/>
      <c r="I3" s="125"/>
      <c r="J3" s="125"/>
      <c r="K3" s="125"/>
      <c r="L3" s="125"/>
      <c r="M3" s="125"/>
      <c r="N3" s="125"/>
      <c r="O3" s="125"/>
    </row>
    <row r="4" spans="1:15" x14ac:dyDescent="0.3">
      <c r="A4" s="160" t="s">
        <v>211</v>
      </c>
      <c r="B4" s="160"/>
      <c r="C4" s="160"/>
      <c r="D4" s="160"/>
      <c r="E4" s="160"/>
      <c r="F4" s="160"/>
      <c r="G4" s="160"/>
      <c r="H4" s="160"/>
      <c r="I4" s="160"/>
      <c r="J4" s="160"/>
      <c r="K4" s="160"/>
      <c r="L4" s="160"/>
      <c r="M4" s="160"/>
      <c r="N4" s="160"/>
      <c r="O4" s="160"/>
    </row>
    <row r="5" spans="1:15" ht="27.6" x14ac:dyDescent="0.3">
      <c r="A5" s="126" t="s">
        <v>212</v>
      </c>
      <c r="B5" s="134">
        <f>COUNTIF(WeeklyRecallLog[Alert ID],"&lt;&gt;")</f>
        <v>0</v>
      </c>
      <c r="C5" s="126" t="s">
        <v>213</v>
      </c>
      <c r="D5" s="135" t="str">
        <f>IFERROR(COUNTIF(WeeklyRecallLog[On-Time Closure],"Yes")/(COUNTIF(WeeklyRecallLog[On-Time Closure],"Yes")+COUNTIF(WeeklyRecallLog[On-Time Closure],"No")),"—")</f>
        <v>—</v>
      </c>
      <c r="E5" s="126" t="s">
        <v>214</v>
      </c>
      <c r="F5" s="134">
        <f ca="1">COUNTIF(WeeklyRecallLog[Follow-Up Status],"Escalate now")</f>
        <v>0</v>
      </c>
      <c r="G5" s="126" t="s">
        <v>215</v>
      </c>
      <c r="H5" s="135" t="str">
        <f>IF(COUNTIF(ClosedAlertAudit[Alert ID],"&lt;&gt;")=0,"—",COUNTIF(ClosedAlertAudit[Meets Benchmark],"Yes")/COUNTIF(ClosedAlertAudit[Alert ID],"&lt;&gt;"))</f>
        <v>—</v>
      </c>
      <c r="I5" s="125"/>
      <c r="J5" s="125"/>
      <c r="K5" s="125"/>
      <c r="L5" s="125"/>
      <c r="M5" s="125"/>
      <c r="N5" s="125"/>
      <c r="O5" s="125"/>
    </row>
    <row r="6" spans="1:15" ht="27.6" x14ac:dyDescent="0.3">
      <c r="A6" s="126" t="s">
        <v>216</v>
      </c>
      <c r="B6" s="134">
        <f>COUNTIF(ContactEducation[Department],"&lt;&gt;")</f>
        <v>0</v>
      </c>
      <c r="C6" s="126" t="s">
        <v>217</v>
      </c>
      <c r="D6" s="135" t="str">
        <f>IFERROR(AVERAGE(ContactEducation[Training Completion]),"—")</f>
        <v>—</v>
      </c>
      <c r="E6" s="126" t="s">
        <v>218</v>
      </c>
      <c r="F6" s="135" t="str">
        <f>IF(COUNTIF(ContactEducation[Department],"&lt;&gt;")=0,"—",COUNTIF(ContactEducation[Roster Complete],"Yes")/COUNTIF(ContactEducation[Department],"&lt;&gt;"))</f>
        <v>—</v>
      </c>
      <c r="G6" s="126" t="s">
        <v>219</v>
      </c>
      <c r="H6" s="134">
        <f ca="1">COUNTIF(WeeklyRecallLog[Follow-Up Status],"Overdue")</f>
        <v>0</v>
      </c>
      <c r="I6" s="125"/>
      <c r="J6" s="125"/>
      <c r="K6" s="125"/>
      <c r="L6" s="125"/>
      <c r="M6" s="125"/>
      <c r="N6" s="125"/>
      <c r="O6" s="125"/>
    </row>
    <row r="7" spans="1:15" x14ac:dyDescent="0.3">
      <c r="A7" s="125"/>
      <c r="B7" s="125"/>
      <c r="C7" s="125"/>
      <c r="D7" s="125"/>
      <c r="E7" s="125"/>
      <c r="F7" s="125"/>
      <c r="G7" s="125"/>
      <c r="H7" s="125"/>
      <c r="I7" s="125"/>
      <c r="J7" s="125"/>
      <c r="K7" s="125"/>
      <c r="L7" s="125"/>
      <c r="M7" s="125"/>
      <c r="N7" s="125"/>
      <c r="O7" s="125"/>
    </row>
    <row r="8" spans="1:15" x14ac:dyDescent="0.3">
      <c r="A8" s="157" t="s">
        <v>220</v>
      </c>
      <c r="B8" s="157"/>
      <c r="C8" s="157"/>
      <c r="D8" s="157"/>
      <c r="E8" s="157"/>
      <c r="F8" s="157"/>
      <c r="G8" s="157"/>
      <c r="H8" s="157"/>
      <c r="I8" s="157"/>
      <c r="J8" s="157"/>
      <c r="K8" s="157"/>
      <c r="L8" s="157"/>
      <c r="M8" s="157"/>
      <c r="N8" s="157"/>
      <c r="O8" s="157"/>
    </row>
    <row r="9" spans="1:15" ht="31.95" customHeight="1" x14ac:dyDescent="0.3">
      <c r="A9" s="156" t="s">
        <v>221</v>
      </c>
      <c r="B9" s="156"/>
      <c r="C9" s="156"/>
      <c r="D9" s="156"/>
      <c r="E9" s="156"/>
      <c r="F9" s="156"/>
      <c r="G9" s="156"/>
      <c r="H9" s="156"/>
      <c r="I9" s="156"/>
      <c r="J9" s="156"/>
      <c r="K9" s="156"/>
      <c r="L9" s="156"/>
      <c r="M9" s="156"/>
      <c r="N9" s="156"/>
      <c r="O9" s="156"/>
    </row>
    <row r="10" spans="1:15" ht="43.95" customHeight="1" x14ac:dyDescent="0.3">
      <c r="A10" s="128" t="s">
        <v>226</v>
      </c>
      <c r="B10" s="128" t="s">
        <v>227</v>
      </c>
      <c r="C10" s="128" t="s">
        <v>228</v>
      </c>
      <c r="D10" s="128" t="s">
        <v>229</v>
      </c>
      <c r="E10" s="128" t="s">
        <v>230</v>
      </c>
      <c r="F10" s="128" t="s">
        <v>231</v>
      </c>
      <c r="G10" s="128" t="s">
        <v>30</v>
      </c>
      <c r="H10" s="128" t="s">
        <v>232</v>
      </c>
      <c r="I10" s="128" t="s">
        <v>233</v>
      </c>
      <c r="J10" s="128" t="s">
        <v>234</v>
      </c>
      <c r="K10" s="128" t="s">
        <v>235</v>
      </c>
      <c r="L10" s="128" t="s">
        <v>236</v>
      </c>
      <c r="M10" s="128" t="s">
        <v>237</v>
      </c>
      <c r="N10" s="128" t="s">
        <v>238</v>
      </c>
      <c r="O10" s="128" t="s">
        <v>239</v>
      </c>
    </row>
    <row r="11" spans="1:15" x14ac:dyDescent="0.3">
      <c r="A11" s="125"/>
      <c r="B11" s="129"/>
      <c r="C11" s="125"/>
      <c r="D11" s="127"/>
      <c r="E11" s="125"/>
      <c r="F11" s="125"/>
      <c r="G11" s="129"/>
      <c r="H11" s="129"/>
      <c r="I11" s="125"/>
      <c r="J11" s="129"/>
      <c r="K11" s="125"/>
      <c r="L11" s="129"/>
      <c r="M11" s="129"/>
      <c r="N11" s="130" t="str">
        <f>IF(WeeklyRecallLog[[#This Row],[Alert ID]]="","",IF(WeeklyRecallLog[[#This Row],[Closure Date]]="","Open",IF(WeeklyRecallLog[[#This Row],[Closure Date]]&lt;=WeeklyRecallLog[[#This Row],[Due Date]],"Yes","No")))</f>
        <v/>
      </c>
      <c r="O11" s="130" t="str">
        <f ca="1">IF(WeeklyRecallLog[[#This Row],[Alert ID]]="","",IF(AND(WeeklyRecallLog[[#This Row],[Risk Level]]="High",TODAY()&gt;WeeklyRecallLog[[#This Row],[Due Date]],WeeklyRecallLog[[#This Row],[Closure Date]]="",WeeklyRecallLog[[#This Row],[Escalation Date]]=""),"Escalate now",IF(AND(WeeklyRecallLog[[#This Row],[Due Date]]&lt;&gt;"",TODAY()&gt;WeeklyRecallLog[[#This Row],[Due Date]],WeeklyRecallLog[[#This Row],[Closure Date]]=""),"Overdue",IF(AND(WeeklyRecallLog[[#This Row],[Due Date]]&lt;&gt;"",WeeklyRecallLog[[#This Row],[Due Date]]-TODAY()&lt;=7,WeeklyRecallLog[[#This Row],[Due Date]]-TODAY()&gt;=0,WeeklyRecallLog[[#This Row],[Closure Date]]=""),"Due soon",IF(WeeklyRecallLog[[#This Row],[Closure Date]]&lt;&gt;"","Closed","Open")))))</f>
        <v/>
      </c>
    </row>
    <row r="12" spans="1:15" x14ac:dyDescent="0.3">
      <c r="A12" s="125"/>
      <c r="B12" s="129"/>
      <c r="C12" s="125"/>
      <c r="D12" s="127"/>
      <c r="E12" s="125"/>
      <c r="F12" s="125"/>
      <c r="G12" s="129"/>
      <c r="H12" s="129"/>
      <c r="I12" s="125"/>
      <c r="J12" s="129"/>
      <c r="K12" s="125"/>
      <c r="L12" s="129"/>
      <c r="M12" s="129"/>
      <c r="N12" s="130" t="str">
        <f>IF(WeeklyRecallLog[[#This Row],[Alert ID]]="","",IF(WeeklyRecallLog[[#This Row],[Closure Date]]="","Open",IF(WeeklyRecallLog[[#This Row],[Closure Date]]&lt;=WeeklyRecallLog[[#This Row],[Due Date]],"Yes","No")))</f>
        <v/>
      </c>
      <c r="O12" s="130" t="str">
        <f ca="1">IF(WeeklyRecallLog[[#This Row],[Alert ID]]="","",IF(AND(WeeklyRecallLog[[#This Row],[Risk Level]]="High",TODAY()&gt;WeeklyRecallLog[[#This Row],[Due Date]],WeeklyRecallLog[[#This Row],[Closure Date]]="",WeeklyRecallLog[[#This Row],[Escalation Date]]=""),"Escalate now",IF(AND(WeeklyRecallLog[[#This Row],[Due Date]]&lt;&gt;"",TODAY()&gt;WeeklyRecallLog[[#This Row],[Due Date]],WeeklyRecallLog[[#This Row],[Closure Date]]=""),"Overdue",IF(AND(WeeklyRecallLog[[#This Row],[Due Date]]&lt;&gt;"",WeeklyRecallLog[[#This Row],[Due Date]]-TODAY()&lt;=7,WeeklyRecallLog[[#This Row],[Due Date]]-TODAY()&gt;=0,WeeklyRecallLog[[#This Row],[Closure Date]]=""),"Due soon",IF(WeeklyRecallLog[[#This Row],[Closure Date]]&lt;&gt;"","Closed","Open")))))</f>
        <v/>
      </c>
    </row>
    <row r="13" spans="1:15" x14ac:dyDescent="0.3">
      <c r="A13" s="125"/>
      <c r="B13" s="129"/>
      <c r="C13" s="125"/>
      <c r="D13" s="127"/>
      <c r="E13" s="125"/>
      <c r="F13" s="125"/>
      <c r="G13" s="129"/>
      <c r="H13" s="129"/>
      <c r="I13" s="125"/>
      <c r="J13" s="129"/>
      <c r="K13" s="125"/>
      <c r="L13" s="129"/>
      <c r="M13" s="129"/>
      <c r="N13" s="130" t="str">
        <f>IF(WeeklyRecallLog[[#This Row],[Alert ID]]="","",IF(WeeklyRecallLog[[#This Row],[Closure Date]]="","Open",IF(WeeklyRecallLog[[#This Row],[Closure Date]]&lt;=WeeklyRecallLog[[#This Row],[Due Date]],"Yes","No")))</f>
        <v/>
      </c>
      <c r="O13" s="130" t="str">
        <f ca="1">IF(WeeklyRecallLog[[#This Row],[Alert ID]]="","",IF(AND(WeeklyRecallLog[[#This Row],[Risk Level]]="High",TODAY()&gt;WeeklyRecallLog[[#This Row],[Due Date]],WeeklyRecallLog[[#This Row],[Closure Date]]="",WeeklyRecallLog[[#This Row],[Escalation Date]]=""),"Escalate now",IF(AND(WeeklyRecallLog[[#This Row],[Due Date]]&lt;&gt;"",TODAY()&gt;WeeklyRecallLog[[#This Row],[Due Date]],WeeklyRecallLog[[#This Row],[Closure Date]]=""),"Overdue",IF(AND(WeeklyRecallLog[[#This Row],[Due Date]]&lt;&gt;"",WeeklyRecallLog[[#This Row],[Due Date]]-TODAY()&lt;=7,WeeklyRecallLog[[#This Row],[Due Date]]-TODAY()&gt;=0,WeeklyRecallLog[[#This Row],[Closure Date]]=""),"Due soon",IF(WeeklyRecallLog[[#This Row],[Closure Date]]&lt;&gt;"","Closed","Open")))))</f>
        <v/>
      </c>
    </row>
    <row r="14" spans="1:15" x14ac:dyDescent="0.3">
      <c r="A14" s="125"/>
      <c r="B14" s="129"/>
      <c r="C14" s="125"/>
      <c r="D14" s="127"/>
      <c r="E14" s="125"/>
      <c r="F14" s="125"/>
      <c r="G14" s="129"/>
      <c r="H14" s="129"/>
      <c r="I14" s="125"/>
      <c r="J14" s="129"/>
      <c r="K14" s="125"/>
      <c r="L14" s="129"/>
      <c r="M14" s="129"/>
      <c r="N14" s="130" t="str">
        <f>IF(WeeklyRecallLog[[#This Row],[Alert ID]]="","",IF(WeeklyRecallLog[[#This Row],[Closure Date]]="","Open",IF(WeeklyRecallLog[[#This Row],[Closure Date]]&lt;=WeeklyRecallLog[[#This Row],[Due Date]],"Yes","No")))</f>
        <v/>
      </c>
      <c r="O14" s="130" t="str">
        <f ca="1">IF(WeeklyRecallLog[[#This Row],[Alert ID]]="","",IF(AND(WeeklyRecallLog[[#This Row],[Risk Level]]="High",TODAY()&gt;WeeklyRecallLog[[#This Row],[Due Date]],WeeklyRecallLog[[#This Row],[Closure Date]]="",WeeklyRecallLog[[#This Row],[Escalation Date]]=""),"Escalate now",IF(AND(WeeklyRecallLog[[#This Row],[Due Date]]&lt;&gt;"",TODAY()&gt;WeeklyRecallLog[[#This Row],[Due Date]],WeeklyRecallLog[[#This Row],[Closure Date]]=""),"Overdue",IF(AND(WeeklyRecallLog[[#This Row],[Due Date]]&lt;&gt;"",WeeklyRecallLog[[#This Row],[Due Date]]-TODAY()&lt;=7,WeeklyRecallLog[[#This Row],[Due Date]]-TODAY()&gt;=0,WeeklyRecallLog[[#This Row],[Closure Date]]=""),"Due soon",IF(WeeklyRecallLog[[#This Row],[Closure Date]]&lt;&gt;"","Closed","Open")))))</f>
        <v/>
      </c>
    </row>
    <row r="15" spans="1:15" x14ac:dyDescent="0.3">
      <c r="A15" s="125"/>
      <c r="B15" s="129"/>
      <c r="C15" s="125"/>
      <c r="D15" s="127"/>
      <c r="E15" s="125"/>
      <c r="F15" s="125"/>
      <c r="G15" s="129"/>
      <c r="H15" s="129"/>
      <c r="I15" s="125"/>
      <c r="J15" s="129"/>
      <c r="K15" s="125"/>
      <c r="L15" s="129"/>
      <c r="M15" s="129"/>
      <c r="N15" s="130" t="str">
        <f>IF(WeeklyRecallLog[[#This Row],[Alert ID]]="","",IF(WeeklyRecallLog[[#This Row],[Closure Date]]="","Open",IF(WeeklyRecallLog[[#This Row],[Closure Date]]&lt;=WeeklyRecallLog[[#This Row],[Due Date]],"Yes","No")))</f>
        <v/>
      </c>
      <c r="O15" s="130" t="str">
        <f ca="1">IF(WeeklyRecallLog[[#This Row],[Alert ID]]="","",IF(AND(WeeklyRecallLog[[#This Row],[Risk Level]]="High",TODAY()&gt;WeeklyRecallLog[[#This Row],[Due Date]],WeeklyRecallLog[[#This Row],[Closure Date]]="",WeeklyRecallLog[[#This Row],[Escalation Date]]=""),"Escalate now",IF(AND(WeeklyRecallLog[[#This Row],[Due Date]]&lt;&gt;"",TODAY()&gt;WeeklyRecallLog[[#This Row],[Due Date]],WeeklyRecallLog[[#This Row],[Closure Date]]=""),"Overdue",IF(AND(WeeklyRecallLog[[#This Row],[Due Date]]&lt;&gt;"",WeeklyRecallLog[[#This Row],[Due Date]]-TODAY()&lt;=7,WeeklyRecallLog[[#This Row],[Due Date]]-TODAY()&gt;=0,WeeklyRecallLog[[#This Row],[Closure Date]]=""),"Due soon",IF(WeeklyRecallLog[[#This Row],[Closure Date]]&lt;&gt;"","Closed","Open")))))</f>
        <v/>
      </c>
    </row>
    <row r="16" spans="1:15" x14ac:dyDescent="0.3">
      <c r="A16" s="125"/>
      <c r="B16" s="129"/>
      <c r="C16" s="125"/>
      <c r="D16" s="127"/>
      <c r="E16" s="125"/>
      <c r="F16" s="125"/>
      <c r="G16" s="129"/>
      <c r="H16" s="129"/>
      <c r="I16" s="125"/>
      <c r="J16" s="129"/>
      <c r="K16" s="125"/>
      <c r="L16" s="129"/>
      <c r="M16" s="129"/>
      <c r="N16" s="130" t="str">
        <f>IF(WeeklyRecallLog[[#This Row],[Alert ID]]="","",IF(WeeklyRecallLog[[#This Row],[Closure Date]]="","Open",IF(WeeklyRecallLog[[#This Row],[Closure Date]]&lt;=WeeklyRecallLog[[#This Row],[Due Date]],"Yes","No")))</f>
        <v/>
      </c>
      <c r="O16" s="130" t="str">
        <f ca="1">IF(WeeklyRecallLog[[#This Row],[Alert ID]]="","",IF(AND(WeeklyRecallLog[[#This Row],[Risk Level]]="High",TODAY()&gt;WeeklyRecallLog[[#This Row],[Due Date]],WeeklyRecallLog[[#This Row],[Closure Date]]="",WeeklyRecallLog[[#This Row],[Escalation Date]]=""),"Escalate now",IF(AND(WeeklyRecallLog[[#This Row],[Due Date]]&lt;&gt;"",TODAY()&gt;WeeklyRecallLog[[#This Row],[Due Date]],WeeklyRecallLog[[#This Row],[Closure Date]]=""),"Overdue",IF(AND(WeeklyRecallLog[[#This Row],[Due Date]]&lt;&gt;"",WeeklyRecallLog[[#This Row],[Due Date]]-TODAY()&lt;=7,WeeklyRecallLog[[#This Row],[Due Date]]-TODAY()&gt;=0,WeeklyRecallLog[[#This Row],[Closure Date]]=""),"Due soon",IF(WeeklyRecallLog[[#This Row],[Closure Date]]&lt;&gt;"","Closed","Open")))))</f>
        <v/>
      </c>
    </row>
    <row r="17" spans="1:15" x14ac:dyDescent="0.3">
      <c r="A17" s="125"/>
      <c r="B17" s="129"/>
      <c r="C17" s="125"/>
      <c r="D17" s="127"/>
      <c r="E17" s="125"/>
      <c r="F17" s="125"/>
      <c r="G17" s="129"/>
      <c r="H17" s="129"/>
      <c r="I17" s="125"/>
      <c r="J17" s="129"/>
      <c r="K17" s="125"/>
      <c r="L17" s="129"/>
      <c r="M17" s="129"/>
      <c r="N17" s="130" t="str">
        <f>IF(WeeklyRecallLog[[#This Row],[Alert ID]]="","",IF(WeeklyRecallLog[[#This Row],[Closure Date]]="","Open",IF(WeeklyRecallLog[[#This Row],[Closure Date]]&lt;=WeeklyRecallLog[[#This Row],[Due Date]],"Yes","No")))</f>
        <v/>
      </c>
      <c r="O17" s="130" t="str">
        <f ca="1">IF(WeeklyRecallLog[[#This Row],[Alert ID]]="","",IF(AND(WeeklyRecallLog[[#This Row],[Risk Level]]="High",TODAY()&gt;WeeklyRecallLog[[#This Row],[Due Date]],WeeklyRecallLog[[#This Row],[Closure Date]]="",WeeklyRecallLog[[#This Row],[Escalation Date]]=""),"Escalate now",IF(AND(WeeklyRecallLog[[#This Row],[Due Date]]&lt;&gt;"",TODAY()&gt;WeeklyRecallLog[[#This Row],[Due Date]],WeeklyRecallLog[[#This Row],[Closure Date]]=""),"Overdue",IF(AND(WeeklyRecallLog[[#This Row],[Due Date]]&lt;&gt;"",WeeklyRecallLog[[#This Row],[Due Date]]-TODAY()&lt;=7,WeeklyRecallLog[[#This Row],[Due Date]]-TODAY()&gt;=0,WeeklyRecallLog[[#This Row],[Closure Date]]=""),"Due soon",IF(WeeklyRecallLog[[#This Row],[Closure Date]]&lt;&gt;"","Closed","Open")))))</f>
        <v/>
      </c>
    </row>
    <row r="18" spans="1:15" x14ac:dyDescent="0.3">
      <c r="A18" s="125"/>
      <c r="B18" s="129"/>
      <c r="C18" s="125"/>
      <c r="D18" s="127"/>
      <c r="E18" s="125"/>
      <c r="F18" s="125"/>
      <c r="G18" s="129"/>
      <c r="H18" s="129"/>
      <c r="I18" s="125"/>
      <c r="J18" s="129"/>
      <c r="K18" s="125"/>
      <c r="L18" s="129"/>
      <c r="M18" s="129"/>
      <c r="N18" s="130" t="str">
        <f>IF(WeeklyRecallLog[[#This Row],[Alert ID]]="","",IF(WeeklyRecallLog[[#This Row],[Closure Date]]="","Open",IF(WeeklyRecallLog[[#This Row],[Closure Date]]&lt;=WeeklyRecallLog[[#This Row],[Due Date]],"Yes","No")))</f>
        <v/>
      </c>
      <c r="O18" s="130" t="str">
        <f ca="1">IF(WeeklyRecallLog[[#This Row],[Alert ID]]="","",IF(AND(WeeklyRecallLog[[#This Row],[Risk Level]]="High",TODAY()&gt;WeeklyRecallLog[[#This Row],[Due Date]],WeeklyRecallLog[[#This Row],[Closure Date]]="",WeeklyRecallLog[[#This Row],[Escalation Date]]=""),"Escalate now",IF(AND(WeeklyRecallLog[[#This Row],[Due Date]]&lt;&gt;"",TODAY()&gt;WeeklyRecallLog[[#This Row],[Due Date]],WeeklyRecallLog[[#This Row],[Closure Date]]=""),"Overdue",IF(AND(WeeklyRecallLog[[#This Row],[Due Date]]&lt;&gt;"",WeeklyRecallLog[[#This Row],[Due Date]]-TODAY()&lt;=7,WeeklyRecallLog[[#This Row],[Due Date]]-TODAY()&gt;=0,WeeklyRecallLog[[#This Row],[Closure Date]]=""),"Due soon",IF(WeeklyRecallLog[[#This Row],[Closure Date]]&lt;&gt;"","Closed","Open")))))</f>
        <v/>
      </c>
    </row>
    <row r="19" spans="1:15" x14ac:dyDescent="0.3">
      <c r="A19" s="125"/>
      <c r="B19" s="129"/>
      <c r="C19" s="125"/>
      <c r="D19" s="127"/>
      <c r="E19" s="125"/>
      <c r="F19" s="125"/>
      <c r="G19" s="129"/>
      <c r="H19" s="129"/>
      <c r="I19" s="125"/>
      <c r="J19" s="129"/>
      <c r="K19" s="125"/>
      <c r="L19" s="129"/>
      <c r="M19" s="129"/>
      <c r="N19" s="130" t="str">
        <f>IF(WeeklyRecallLog[[#This Row],[Alert ID]]="","",IF(WeeklyRecallLog[[#This Row],[Closure Date]]="","Open",IF(WeeklyRecallLog[[#This Row],[Closure Date]]&lt;=WeeklyRecallLog[[#This Row],[Due Date]],"Yes","No")))</f>
        <v/>
      </c>
      <c r="O19" s="130" t="str">
        <f ca="1">IF(WeeklyRecallLog[[#This Row],[Alert ID]]="","",IF(AND(WeeklyRecallLog[[#This Row],[Risk Level]]="High",TODAY()&gt;WeeklyRecallLog[[#This Row],[Due Date]],WeeklyRecallLog[[#This Row],[Closure Date]]="",WeeklyRecallLog[[#This Row],[Escalation Date]]=""),"Escalate now",IF(AND(WeeklyRecallLog[[#This Row],[Due Date]]&lt;&gt;"",TODAY()&gt;WeeklyRecallLog[[#This Row],[Due Date]],WeeklyRecallLog[[#This Row],[Closure Date]]=""),"Overdue",IF(AND(WeeklyRecallLog[[#This Row],[Due Date]]&lt;&gt;"",WeeklyRecallLog[[#This Row],[Due Date]]-TODAY()&lt;=7,WeeklyRecallLog[[#This Row],[Due Date]]-TODAY()&gt;=0,WeeklyRecallLog[[#This Row],[Closure Date]]=""),"Due soon",IF(WeeklyRecallLog[[#This Row],[Closure Date]]&lt;&gt;"","Closed","Open")))))</f>
        <v/>
      </c>
    </row>
    <row r="20" spans="1:15" x14ac:dyDescent="0.3">
      <c r="A20" s="125"/>
      <c r="B20" s="129"/>
      <c r="C20" s="125"/>
      <c r="D20" s="127"/>
      <c r="E20" s="125"/>
      <c r="F20" s="125"/>
      <c r="G20" s="129"/>
      <c r="H20" s="129"/>
      <c r="I20" s="125"/>
      <c r="J20" s="129"/>
      <c r="K20" s="125"/>
      <c r="L20" s="129"/>
      <c r="M20" s="129"/>
      <c r="N20" s="130" t="str">
        <f>IF(WeeklyRecallLog[[#This Row],[Alert ID]]="","",IF(WeeklyRecallLog[[#This Row],[Closure Date]]="","Open",IF(WeeklyRecallLog[[#This Row],[Closure Date]]&lt;=WeeklyRecallLog[[#This Row],[Due Date]],"Yes","No")))</f>
        <v/>
      </c>
      <c r="O20" s="130" t="str">
        <f ca="1">IF(WeeklyRecallLog[[#This Row],[Alert ID]]="","",IF(AND(WeeklyRecallLog[[#This Row],[Risk Level]]="High",TODAY()&gt;WeeklyRecallLog[[#This Row],[Due Date]],WeeklyRecallLog[[#This Row],[Closure Date]]="",WeeklyRecallLog[[#This Row],[Escalation Date]]=""),"Escalate now",IF(AND(WeeklyRecallLog[[#This Row],[Due Date]]&lt;&gt;"",TODAY()&gt;WeeklyRecallLog[[#This Row],[Due Date]],WeeklyRecallLog[[#This Row],[Closure Date]]=""),"Overdue",IF(AND(WeeklyRecallLog[[#This Row],[Due Date]]&lt;&gt;"",WeeklyRecallLog[[#This Row],[Due Date]]-TODAY()&lt;=7,WeeklyRecallLog[[#This Row],[Due Date]]-TODAY()&gt;=0,WeeklyRecallLog[[#This Row],[Closure Date]]=""),"Due soon",IF(WeeklyRecallLog[[#This Row],[Closure Date]]&lt;&gt;"","Closed","Open")))))</f>
        <v/>
      </c>
    </row>
    <row r="21" spans="1:15" x14ac:dyDescent="0.3">
      <c r="A21" s="125"/>
      <c r="B21" s="129"/>
      <c r="C21" s="125"/>
      <c r="D21" s="127"/>
      <c r="E21" s="125"/>
      <c r="F21" s="125"/>
      <c r="G21" s="129"/>
      <c r="H21" s="129"/>
      <c r="I21" s="125"/>
      <c r="J21" s="129"/>
      <c r="K21" s="125"/>
      <c r="L21" s="129"/>
      <c r="M21" s="129"/>
      <c r="N21" s="130" t="str">
        <f>IF(WeeklyRecallLog[[#This Row],[Alert ID]]="","",IF(WeeklyRecallLog[[#This Row],[Closure Date]]="","Open",IF(WeeklyRecallLog[[#This Row],[Closure Date]]&lt;=WeeklyRecallLog[[#This Row],[Due Date]],"Yes","No")))</f>
        <v/>
      </c>
      <c r="O21" s="130" t="str">
        <f ca="1">IF(WeeklyRecallLog[[#This Row],[Alert ID]]="","",IF(AND(WeeklyRecallLog[[#This Row],[Risk Level]]="High",TODAY()&gt;WeeklyRecallLog[[#This Row],[Due Date]],WeeklyRecallLog[[#This Row],[Closure Date]]="",WeeklyRecallLog[[#This Row],[Escalation Date]]=""),"Escalate now",IF(AND(WeeklyRecallLog[[#This Row],[Due Date]]&lt;&gt;"",TODAY()&gt;WeeklyRecallLog[[#This Row],[Due Date]],WeeklyRecallLog[[#This Row],[Closure Date]]=""),"Overdue",IF(AND(WeeklyRecallLog[[#This Row],[Due Date]]&lt;&gt;"",WeeklyRecallLog[[#This Row],[Due Date]]-TODAY()&lt;=7,WeeklyRecallLog[[#This Row],[Due Date]]-TODAY()&gt;=0,WeeklyRecallLog[[#This Row],[Closure Date]]=""),"Due soon",IF(WeeklyRecallLog[[#This Row],[Closure Date]]&lt;&gt;"","Closed","Open")))))</f>
        <v/>
      </c>
    </row>
    <row r="22" spans="1:15" x14ac:dyDescent="0.3">
      <c r="A22" s="125"/>
      <c r="B22" s="129"/>
      <c r="C22" s="125"/>
      <c r="D22" s="127"/>
      <c r="E22" s="125"/>
      <c r="F22" s="125"/>
      <c r="G22" s="129"/>
      <c r="H22" s="129"/>
      <c r="I22" s="125"/>
      <c r="J22" s="129"/>
      <c r="K22" s="125"/>
      <c r="L22" s="129"/>
      <c r="M22" s="129"/>
      <c r="N22" s="130" t="str">
        <f>IF(WeeklyRecallLog[[#This Row],[Alert ID]]="","",IF(WeeklyRecallLog[[#This Row],[Closure Date]]="","Open",IF(WeeklyRecallLog[[#This Row],[Closure Date]]&lt;=WeeklyRecallLog[[#This Row],[Due Date]],"Yes","No")))</f>
        <v/>
      </c>
      <c r="O22" s="130" t="str">
        <f ca="1">IF(WeeklyRecallLog[[#This Row],[Alert ID]]="","",IF(AND(WeeklyRecallLog[[#This Row],[Risk Level]]="High",TODAY()&gt;WeeklyRecallLog[[#This Row],[Due Date]],WeeklyRecallLog[[#This Row],[Closure Date]]="",WeeklyRecallLog[[#This Row],[Escalation Date]]=""),"Escalate now",IF(AND(WeeklyRecallLog[[#This Row],[Due Date]]&lt;&gt;"",TODAY()&gt;WeeklyRecallLog[[#This Row],[Due Date]],WeeklyRecallLog[[#This Row],[Closure Date]]=""),"Overdue",IF(AND(WeeklyRecallLog[[#This Row],[Due Date]]&lt;&gt;"",WeeklyRecallLog[[#This Row],[Due Date]]-TODAY()&lt;=7,WeeklyRecallLog[[#This Row],[Due Date]]-TODAY()&gt;=0,WeeklyRecallLog[[#This Row],[Closure Date]]=""),"Due soon",IF(WeeklyRecallLog[[#This Row],[Closure Date]]&lt;&gt;"","Closed","Open")))))</f>
        <v/>
      </c>
    </row>
    <row r="23" spans="1:15" x14ac:dyDescent="0.3">
      <c r="A23" s="125"/>
      <c r="B23" s="129"/>
      <c r="C23" s="125"/>
      <c r="D23" s="127"/>
      <c r="E23" s="125"/>
      <c r="F23" s="125"/>
      <c r="G23" s="129"/>
      <c r="H23" s="129"/>
      <c r="I23" s="125"/>
      <c r="J23" s="129"/>
      <c r="K23" s="125"/>
      <c r="L23" s="129"/>
      <c r="M23" s="129"/>
      <c r="N23" s="130" t="str">
        <f>IF(WeeklyRecallLog[[#This Row],[Alert ID]]="","",IF(WeeklyRecallLog[[#This Row],[Closure Date]]="","Open",IF(WeeklyRecallLog[[#This Row],[Closure Date]]&lt;=WeeklyRecallLog[[#This Row],[Due Date]],"Yes","No")))</f>
        <v/>
      </c>
      <c r="O23" s="130" t="str">
        <f ca="1">IF(WeeklyRecallLog[[#This Row],[Alert ID]]="","",IF(AND(WeeklyRecallLog[[#This Row],[Risk Level]]="High",TODAY()&gt;WeeklyRecallLog[[#This Row],[Due Date]],WeeklyRecallLog[[#This Row],[Closure Date]]="",WeeklyRecallLog[[#This Row],[Escalation Date]]=""),"Escalate now",IF(AND(WeeklyRecallLog[[#This Row],[Due Date]]&lt;&gt;"",TODAY()&gt;WeeklyRecallLog[[#This Row],[Due Date]],WeeklyRecallLog[[#This Row],[Closure Date]]=""),"Overdue",IF(AND(WeeklyRecallLog[[#This Row],[Due Date]]&lt;&gt;"",WeeklyRecallLog[[#This Row],[Due Date]]-TODAY()&lt;=7,WeeklyRecallLog[[#This Row],[Due Date]]-TODAY()&gt;=0,WeeklyRecallLog[[#This Row],[Closure Date]]=""),"Due soon",IF(WeeklyRecallLog[[#This Row],[Closure Date]]&lt;&gt;"","Closed","Open")))))</f>
        <v/>
      </c>
    </row>
    <row r="24" spans="1:15" x14ac:dyDescent="0.3">
      <c r="A24" s="125"/>
      <c r="B24" s="129"/>
      <c r="C24" s="125"/>
      <c r="D24" s="127"/>
      <c r="E24" s="125"/>
      <c r="F24" s="125"/>
      <c r="G24" s="129"/>
      <c r="H24" s="129"/>
      <c r="I24" s="125"/>
      <c r="J24" s="129"/>
      <c r="K24" s="125"/>
      <c r="L24" s="129"/>
      <c r="M24" s="129"/>
      <c r="N24" s="130" t="str">
        <f>IF(WeeklyRecallLog[[#This Row],[Alert ID]]="","",IF(WeeklyRecallLog[[#This Row],[Closure Date]]="","Open",IF(WeeklyRecallLog[[#This Row],[Closure Date]]&lt;=WeeklyRecallLog[[#This Row],[Due Date]],"Yes","No")))</f>
        <v/>
      </c>
      <c r="O24" s="130" t="str">
        <f ca="1">IF(WeeklyRecallLog[[#This Row],[Alert ID]]="","",IF(AND(WeeklyRecallLog[[#This Row],[Risk Level]]="High",TODAY()&gt;WeeklyRecallLog[[#This Row],[Due Date]],WeeklyRecallLog[[#This Row],[Closure Date]]="",WeeklyRecallLog[[#This Row],[Escalation Date]]=""),"Escalate now",IF(AND(WeeklyRecallLog[[#This Row],[Due Date]]&lt;&gt;"",TODAY()&gt;WeeklyRecallLog[[#This Row],[Due Date]],WeeklyRecallLog[[#This Row],[Closure Date]]=""),"Overdue",IF(AND(WeeklyRecallLog[[#This Row],[Due Date]]&lt;&gt;"",WeeklyRecallLog[[#This Row],[Due Date]]-TODAY()&lt;=7,WeeklyRecallLog[[#This Row],[Due Date]]-TODAY()&gt;=0,WeeklyRecallLog[[#This Row],[Closure Date]]=""),"Due soon",IF(WeeklyRecallLog[[#This Row],[Closure Date]]&lt;&gt;"","Closed","Open")))))</f>
        <v/>
      </c>
    </row>
    <row r="25" spans="1:15" x14ac:dyDescent="0.3">
      <c r="A25" s="125"/>
      <c r="B25" s="129"/>
      <c r="C25" s="125"/>
      <c r="D25" s="127"/>
      <c r="E25" s="125"/>
      <c r="F25" s="125"/>
      <c r="G25" s="129"/>
      <c r="H25" s="129"/>
      <c r="I25" s="125"/>
      <c r="J25" s="129"/>
      <c r="K25" s="125"/>
      <c r="L25" s="129"/>
      <c r="M25" s="129"/>
      <c r="N25" s="130" t="str">
        <f>IF(WeeklyRecallLog[[#This Row],[Alert ID]]="","",IF(WeeklyRecallLog[[#This Row],[Closure Date]]="","Open",IF(WeeklyRecallLog[[#This Row],[Closure Date]]&lt;=WeeklyRecallLog[[#This Row],[Due Date]],"Yes","No")))</f>
        <v/>
      </c>
      <c r="O25" s="130" t="str">
        <f ca="1">IF(WeeklyRecallLog[[#This Row],[Alert ID]]="","",IF(AND(WeeklyRecallLog[[#This Row],[Risk Level]]="High",TODAY()&gt;WeeklyRecallLog[[#This Row],[Due Date]],WeeklyRecallLog[[#This Row],[Closure Date]]="",WeeklyRecallLog[[#This Row],[Escalation Date]]=""),"Escalate now",IF(AND(WeeklyRecallLog[[#This Row],[Due Date]]&lt;&gt;"",TODAY()&gt;WeeklyRecallLog[[#This Row],[Due Date]],WeeklyRecallLog[[#This Row],[Closure Date]]=""),"Overdue",IF(AND(WeeklyRecallLog[[#This Row],[Due Date]]&lt;&gt;"",WeeklyRecallLog[[#This Row],[Due Date]]-TODAY()&lt;=7,WeeklyRecallLog[[#This Row],[Due Date]]-TODAY()&gt;=0,WeeklyRecallLog[[#This Row],[Closure Date]]=""),"Due soon",IF(WeeklyRecallLog[[#This Row],[Closure Date]]&lt;&gt;"","Closed","Open")))))</f>
        <v/>
      </c>
    </row>
    <row r="26" spans="1:15" x14ac:dyDescent="0.3">
      <c r="A26" s="125"/>
      <c r="B26" s="129"/>
      <c r="C26" s="125"/>
      <c r="D26" s="127"/>
      <c r="E26" s="125"/>
      <c r="F26" s="125"/>
      <c r="G26" s="129"/>
      <c r="H26" s="129"/>
      <c r="I26" s="125"/>
      <c r="J26" s="129"/>
      <c r="K26" s="125"/>
      <c r="L26" s="129"/>
      <c r="M26" s="129"/>
      <c r="N26" s="130" t="str">
        <f>IF(WeeklyRecallLog[[#This Row],[Alert ID]]="","",IF(WeeklyRecallLog[[#This Row],[Closure Date]]="","Open",IF(WeeklyRecallLog[[#This Row],[Closure Date]]&lt;=WeeklyRecallLog[[#This Row],[Due Date]],"Yes","No")))</f>
        <v/>
      </c>
      <c r="O26" s="130" t="str">
        <f ca="1">IF(WeeklyRecallLog[[#This Row],[Alert ID]]="","",IF(AND(WeeklyRecallLog[[#This Row],[Risk Level]]="High",TODAY()&gt;WeeklyRecallLog[[#This Row],[Due Date]],WeeklyRecallLog[[#This Row],[Closure Date]]="",WeeklyRecallLog[[#This Row],[Escalation Date]]=""),"Escalate now",IF(AND(WeeklyRecallLog[[#This Row],[Due Date]]&lt;&gt;"",TODAY()&gt;WeeklyRecallLog[[#This Row],[Due Date]],WeeklyRecallLog[[#This Row],[Closure Date]]=""),"Overdue",IF(AND(WeeklyRecallLog[[#This Row],[Due Date]]&lt;&gt;"",WeeklyRecallLog[[#This Row],[Due Date]]-TODAY()&lt;=7,WeeklyRecallLog[[#This Row],[Due Date]]-TODAY()&gt;=0,WeeklyRecallLog[[#This Row],[Closure Date]]=""),"Due soon",IF(WeeklyRecallLog[[#This Row],[Closure Date]]&lt;&gt;"","Closed","Open")))))</f>
        <v/>
      </c>
    </row>
    <row r="27" spans="1:15" x14ac:dyDescent="0.3">
      <c r="A27" s="125"/>
      <c r="B27" s="129"/>
      <c r="C27" s="125"/>
      <c r="D27" s="127"/>
      <c r="E27" s="125"/>
      <c r="F27" s="125"/>
      <c r="G27" s="129"/>
      <c r="H27" s="129"/>
      <c r="I27" s="125"/>
      <c r="J27" s="129"/>
      <c r="K27" s="125"/>
      <c r="L27" s="129"/>
      <c r="M27" s="129"/>
      <c r="N27" s="130" t="str">
        <f>IF(WeeklyRecallLog[[#This Row],[Alert ID]]="","",IF(WeeklyRecallLog[[#This Row],[Closure Date]]="","Open",IF(WeeklyRecallLog[[#This Row],[Closure Date]]&lt;=WeeklyRecallLog[[#This Row],[Due Date]],"Yes","No")))</f>
        <v/>
      </c>
      <c r="O27" s="130" t="str">
        <f ca="1">IF(WeeklyRecallLog[[#This Row],[Alert ID]]="","",IF(AND(WeeklyRecallLog[[#This Row],[Risk Level]]="High",TODAY()&gt;WeeklyRecallLog[[#This Row],[Due Date]],WeeklyRecallLog[[#This Row],[Closure Date]]="",WeeklyRecallLog[[#This Row],[Escalation Date]]=""),"Escalate now",IF(AND(WeeklyRecallLog[[#This Row],[Due Date]]&lt;&gt;"",TODAY()&gt;WeeklyRecallLog[[#This Row],[Due Date]],WeeklyRecallLog[[#This Row],[Closure Date]]=""),"Overdue",IF(AND(WeeklyRecallLog[[#This Row],[Due Date]]&lt;&gt;"",WeeklyRecallLog[[#This Row],[Due Date]]-TODAY()&lt;=7,WeeklyRecallLog[[#This Row],[Due Date]]-TODAY()&gt;=0,WeeklyRecallLog[[#This Row],[Closure Date]]=""),"Due soon",IF(WeeklyRecallLog[[#This Row],[Closure Date]]&lt;&gt;"","Closed","Open")))))</f>
        <v/>
      </c>
    </row>
    <row r="28" spans="1:15" x14ac:dyDescent="0.3">
      <c r="A28" s="125"/>
      <c r="B28" s="129"/>
      <c r="C28" s="125"/>
      <c r="D28" s="127"/>
      <c r="E28" s="125"/>
      <c r="F28" s="125"/>
      <c r="G28" s="129"/>
      <c r="H28" s="129"/>
      <c r="I28" s="125"/>
      <c r="J28" s="129"/>
      <c r="K28" s="125"/>
      <c r="L28" s="129"/>
      <c r="M28" s="129"/>
      <c r="N28" s="130" t="str">
        <f>IF(WeeklyRecallLog[[#This Row],[Alert ID]]="","",IF(WeeklyRecallLog[[#This Row],[Closure Date]]="","Open",IF(WeeklyRecallLog[[#This Row],[Closure Date]]&lt;=WeeklyRecallLog[[#This Row],[Due Date]],"Yes","No")))</f>
        <v/>
      </c>
      <c r="O28" s="130" t="str">
        <f ca="1">IF(WeeklyRecallLog[[#This Row],[Alert ID]]="","",IF(AND(WeeklyRecallLog[[#This Row],[Risk Level]]="High",TODAY()&gt;WeeklyRecallLog[[#This Row],[Due Date]],WeeklyRecallLog[[#This Row],[Closure Date]]="",WeeklyRecallLog[[#This Row],[Escalation Date]]=""),"Escalate now",IF(AND(WeeklyRecallLog[[#This Row],[Due Date]]&lt;&gt;"",TODAY()&gt;WeeklyRecallLog[[#This Row],[Due Date]],WeeklyRecallLog[[#This Row],[Closure Date]]=""),"Overdue",IF(AND(WeeklyRecallLog[[#This Row],[Due Date]]&lt;&gt;"",WeeklyRecallLog[[#This Row],[Due Date]]-TODAY()&lt;=7,WeeklyRecallLog[[#This Row],[Due Date]]-TODAY()&gt;=0,WeeklyRecallLog[[#This Row],[Closure Date]]=""),"Due soon",IF(WeeklyRecallLog[[#This Row],[Closure Date]]&lt;&gt;"","Closed","Open")))))</f>
        <v/>
      </c>
    </row>
    <row r="29" spans="1:15" x14ac:dyDescent="0.3">
      <c r="A29" s="125"/>
      <c r="B29" s="129"/>
      <c r="C29" s="125"/>
      <c r="D29" s="127"/>
      <c r="E29" s="125"/>
      <c r="F29" s="125"/>
      <c r="G29" s="129"/>
      <c r="H29" s="129"/>
      <c r="I29" s="125"/>
      <c r="J29" s="129"/>
      <c r="K29" s="125"/>
      <c r="L29" s="129"/>
      <c r="M29" s="129"/>
      <c r="N29" s="130" t="str">
        <f>IF(WeeklyRecallLog[[#This Row],[Alert ID]]="","",IF(WeeklyRecallLog[[#This Row],[Closure Date]]="","Open",IF(WeeklyRecallLog[[#This Row],[Closure Date]]&lt;=WeeklyRecallLog[[#This Row],[Due Date]],"Yes","No")))</f>
        <v/>
      </c>
      <c r="O29" s="130" t="str">
        <f ca="1">IF(WeeklyRecallLog[[#This Row],[Alert ID]]="","",IF(AND(WeeklyRecallLog[[#This Row],[Risk Level]]="High",TODAY()&gt;WeeklyRecallLog[[#This Row],[Due Date]],WeeklyRecallLog[[#This Row],[Closure Date]]="",WeeklyRecallLog[[#This Row],[Escalation Date]]=""),"Escalate now",IF(AND(WeeklyRecallLog[[#This Row],[Due Date]]&lt;&gt;"",TODAY()&gt;WeeklyRecallLog[[#This Row],[Due Date]],WeeklyRecallLog[[#This Row],[Closure Date]]=""),"Overdue",IF(AND(WeeklyRecallLog[[#This Row],[Due Date]]&lt;&gt;"",WeeklyRecallLog[[#This Row],[Due Date]]-TODAY()&lt;=7,WeeklyRecallLog[[#This Row],[Due Date]]-TODAY()&gt;=0,WeeklyRecallLog[[#This Row],[Closure Date]]=""),"Due soon",IF(WeeklyRecallLog[[#This Row],[Closure Date]]&lt;&gt;"","Closed","Open")))))</f>
        <v/>
      </c>
    </row>
    <row r="30" spans="1:15" x14ac:dyDescent="0.3">
      <c r="A30" s="125"/>
      <c r="B30" s="129"/>
      <c r="C30" s="125"/>
      <c r="D30" s="127"/>
      <c r="E30" s="125"/>
      <c r="F30" s="125"/>
      <c r="G30" s="129"/>
      <c r="H30" s="129"/>
      <c r="I30" s="125"/>
      <c r="J30" s="129"/>
      <c r="K30" s="125"/>
      <c r="L30" s="129"/>
      <c r="M30" s="129"/>
      <c r="N30" s="130" t="str">
        <f>IF(WeeklyRecallLog[[#This Row],[Alert ID]]="","",IF(WeeklyRecallLog[[#This Row],[Closure Date]]="","Open",IF(WeeklyRecallLog[[#This Row],[Closure Date]]&lt;=WeeklyRecallLog[[#This Row],[Due Date]],"Yes","No")))</f>
        <v/>
      </c>
      <c r="O30" s="130" t="str">
        <f ca="1">IF(WeeklyRecallLog[[#This Row],[Alert ID]]="","",IF(AND(WeeklyRecallLog[[#This Row],[Risk Level]]="High",TODAY()&gt;WeeklyRecallLog[[#This Row],[Due Date]],WeeklyRecallLog[[#This Row],[Closure Date]]="",WeeklyRecallLog[[#This Row],[Escalation Date]]=""),"Escalate now",IF(AND(WeeklyRecallLog[[#This Row],[Due Date]]&lt;&gt;"",TODAY()&gt;WeeklyRecallLog[[#This Row],[Due Date]],WeeklyRecallLog[[#This Row],[Closure Date]]=""),"Overdue",IF(AND(WeeklyRecallLog[[#This Row],[Due Date]]&lt;&gt;"",WeeklyRecallLog[[#This Row],[Due Date]]-TODAY()&lt;=7,WeeklyRecallLog[[#This Row],[Due Date]]-TODAY()&gt;=0,WeeklyRecallLog[[#This Row],[Closure Date]]=""),"Due soon",IF(WeeklyRecallLog[[#This Row],[Closure Date]]&lt;&gt;"","Closed","Open")))))</f>
        <v/>
      </c>
    </row>
    <row r="31" spans="1:15" x14ac:dyDescent="0.3">
      <c r="A31" s="125"/>
      <c r="B31" s="129"/>
      <c r="C31" s="125"/>
      <c r="D31" s="127"/>
      <c r="E31" s="125"/>
      <c r="F31" s="125"/>
      <c r="G31" s="129"/>
      <c r="H31" s="129"/>
      <c r="I31" s="125"/>
      <c r="J31" s="129"/>
      <c r="K31" s="125"/>
      <c r="L31" s="129"/>
      <c r="M31" s="129"/>
      <c r="N31" s="130" t="str">
        <f>IF(WeeklyRecallLog[[#This Row],[Alert ID]]="","",IF(WeeklyRecallLog[[#This Row],[Closure Date]]="","Open",IF(WeeklyRecallLog[[#This Row],[Closure Date]]&lt;=WeeklyRecallLog[[#This Row],[Due Date]],"Yes","No")))</f>
        <v/>
      </c>
      <c r="O31" s="130" t="str">
        <f ca="1">IF(WeeklyRecallLog[[#This Row],[Alert ID]]="","",IF(AND(WeeklyRecallLog[[#This Row],[Risk Level]]="High",TODAY()&gt;WeeklyRecallLog[[#This Row],[Due Date]],WeeklyRecallLog[[#This Row],[Closure Date]]="",WeeklyRecallLog[[#This Row],[Escalation Date]]=""),"Escalate now",IF(AND(WeeklyRecallLog[[#This Row],[Due Date]]&lt;&gt;"",TODAY()&gt;WeeklyRecallLog[[#This Row],[Due Date]],WeeklyRecallLog[[#This Row],[Closure Date]]=""),"Overdue",IF(AND(WeeklyRecallLog[[#This Row],[Due Date]]&lt;&gt;"",WeeklyRecallLog[[#This Row],[Due Date]]-TODAY()&lt;=7,WeeklyRecallLog[[#This Row],[Due Date]]-TODAY()&gt;=0,WeeklyRecallLog[[#This Row],[Closure Date]]=""),"Due soon",IF(WeeklyRecallLog[[#This Row],[Closure Date]]&lt;&gt;"","Closed","Open")))))</f>
        <v/>
      </c>
    </row>
    <row r="32" spans="1:15" x14ac:dyDescent="0.3">
      <c r="A32" s="125"/>
      <c r="B32" s="129"/>
      <c r="C32" s="125"/>
      <c r="D32" s="127"/>
      <c r="E32" s="125"/>
      <c r="F32" s="125"/>
      <c r="G32" s="129"/>
      <c r="H32" s="129"/>
      <c r="I32" s="125"/>
      <c r="J32" s="129"/>
      <c r="K32" s="125"/>
      <c r="L32" s="129"/>
      <c r="M32" s="129"/>
      <c r="N32" s="130" t="str">
        <f>IF(WeeklyRecallLog[[#This Row],[Alert ID]]="","",IF(WeeklyRecallLog[[#This Row],[Closure Date]]="","Open",IF(WeeklyRecallLog[[#This Row],[Closure Date]]&lt;=WeeklyRecallLog[[#This Row],[Due Date]],"Yes","No")))</f>
        <v/>
      </c>
      <c r="O32" s="130" t="str">
        <f ca="1">IF(WeeklyRecallLog[[#This Row],[Alert ID]]="","",IF(AND(WeeklyRecallLog[[#This Row],[Risk Level]]="High",TODAY()&gt;WeeklyRecallLog[[#This Row],[Due Date]],WeeklyRecallLog[[#This Row],[Closure Date]]="",WeeklyRecallLog[[#This Row],[Escalation Date]]=""),"Escalate now",IF(AND(WeeklyRecallLog[[#This Row],[Due Date]]&lt;&gt;"",TODAY()&gt;WeeklyRecallLog[[#This Row],[Due Date]],WeeklyRecallLog[[#This Row],[Closure Date]]=""),"Overdue",IF(AND(WeeklyRecallLog[[#This Row],[Due Date]]&lt;&gt;"",WeeklyRecallLog[[#This Row],[Due Date]]-TODAY()&lt;=7,WeeklyRecallLog[[#This Row],[Due Date]]-TODAY()&gt;=0,WeeklyRecallLog[[#This Row],[Closure Date]]=""),"Due soon",IF(WeeklyRecallLog[[#This Row],[Closure Date]]&lt;&gt;"","Closed","Open")))))</f>
        <v/>
      </c>
    </row>
    <row r="33" spans="1:15" x14ac:dyDescent="0.3">
      <c r="A33" s="125"/>
      <c r="B33" s="129"/>
      <c r="C33" s="125"/>
      <c r="D33" s="127"/>
      <c r="E33" s="125"/>
      <c r="F33" s="125"/>
      <c r="G33" s="129"/>
      <c r="H33" s="129"/>
      <c r="I33" s="125"/>
      <c r="J33" s="129"/>
      <c r="K33" s="125"/>
      <c r="L33" s="129"/>
      <c r="M33" s="129"/>
      <c r="N33" s="130" t="str">
        <f>IF(WeeklyRecallLog[[#This Row],[Alert ID]]="","",IF(WeeklyRecallLog[[#This Row],[Closure Date]]="","Open",IF(WeeklyRecallLog[[#This Row],[Closure Date]]&lt;=WeeklyRecallLog[[#This Row],[Due Date]],"Yes","No")))</f>
        <v/>
      </c>
      <c r="O33" s="130" t="str">
        <f ca="1">IF(WeeklyRecallLog[[#This Row],[Alert ID]]="","",IF(AND(WeeklyRecallLog[[#This Row],[Risk Level]]="High",TODAY()&gt;WeeklyRecallLog[[#This Row],[Due Date]],WeeklyRecallLog[[#This Row],[Closure Date]]="",WeeklyRecallLog[[#This Row],[Escalation Date]]=""),"Escalate now",IF(AND(WeeklyRecallLog[[#This Row],[Due Date]]&lt;&gt;"",TODAY()&gt;WeeklyRecallLog[[#This Row],[Due Date]],WeeklyRecallLog[[#This Row],[Closure Date]]=""),"Overdue",IF(AND(WeeklyRecallLog[[#This Row],[Due Date]]&lt;&gt;"",WeeklyRecallLog[[#This Row],[Due Date]]-TODAY()&lt;=7,WeeklyRecallLog[[#This Row],[Due Date]]-TODAY()&gt;=0,WeeklyRecallLog[[#This Row],[Closure Date]]=""),"Due soon",IF(WeeklyRecallLog[[#This Row],[Closure Date]]&lt;&gt;"","Closed","Open")))))</f>
        <v/>
      </c>
    </row>
    <row r="34" spans="1:15" x14ac:dyDescent="0.3">
      <c r="A34" s="125"/>
      <c r="B34" s="129"/>
      <c r="C34" s="125"/>
      <c r="D34" s="127"/>
      <c r="E34" s="125"/>
      <c r="F34" s="125"/>
      <c r="G34" s="129"/>
      <c r="H34" s="129"/>
      <c r="I34" s="125"/>
      <c r="J34" s="129"/>
      <c r="K34" s="125"/>
      <c r="L34" s="129"/>
      <c r="M34" s="129"/>
      <c r="N34" s="130" t="str">
        <f>IF(WeeklyRecallLog[[#This Row],[Alert ID]]="","",IF(WeeklyRecallLog[[#This Row],[Closure Date]]="","Open",IF(WeeklyRecallLog[[#This Row],[Closure Date]]&lt;=WeeklyRecallLog[[#This Row],[Due Date]],"Yes","No")))</f>
        <v/>
      </c>
      <c r="O34" s="130" t="str">
        <f ca="1">IF(WeeklyRecallLog[[#This Row],[Alert ID]]="","",IF(AND(WeeklyRecallLog[[#This Row],[Risk Level]]="High",TODAY()&gt;WeeklyRecallLog[[#This Row],[Due Date]],WeeklyRecallLog[[#This Row],[Closure Date]]="",WeeklyRecallLog[[#This Row],[Escalation Date]]=""),"Escalate now",IF(AND(WeeklyRecallLog[[#This Row],[Due Date]]&lt;&gt;"",TODAY()&gt;WeeklyRecallLog[[#This Row],[Due Date]],WeeklyRecallLog[[#This Row],[Closure Date]]=""),"Overdue",IF(AND(WeeklyRecallLog[[#This Row],[Due Date]]&lt;&gt;"",WeeklyRecallLog[[#This Row],[Due Date]]-TODAY()&lt;=7,WeeklyRecallLog[[#This Row],[Due Date]]-TODAY()&gt;=0,WeeklyRecallLog[[#This Row],[Closure Date]]=""),"Due soon",IF(WeeklyRecallLog[[#This Row],[Closure Date]]&lt;&gt;"","Closed","Open")))))</f>
        <v/>
      </c>
    </row>
    <row r="35" spans="1:15" x14ac:dyDescent="0.3">
      <c r="A35" s="125"/>
      <c r="B35" s="129"/>
      <c r="C35" s="125"/>
      <c r="D35" s="127"/>
      <c r="E35" s="125"/>
      <c r="F35" s="125"/>
      <c r="G35" s="129"/>
      <c r="H35" s="129"/>
      <c r="I35" s="125"/>
      <c r="J35" s="129"/>
      <c r="K35" s="125"/>
      <c r="L35" s="129"/>
      <c r="M35" s="129"/>
      <c r="N35" s="130" t="str">
        <f>IF(WeeklyRecallLog[[#This Row],[Alert ID]]="","",IF(WeeklyRecallLog[[#This Row],[Closure Date]]="","Open",IF(WeeklyRecallLog[[#This Row],[Closure Date]]&lt;=WeeklyRecallLog[[#This Row],[Due Date]],"Yes","No")))</f>
        <v/>
      </c>
      <c r="O35" s="130" t="str">
        <f ca="1">IF(WeeklyRecallLog[[#This Row],[Alert ID]]="","",IF(AND(WeeklyRecallLog[[#This Row],[Risk Level]]="High",TODAY()&gt;WeeklyRecallLog[[#This Row],[Due Date]],WeeklyRecallLog[[#This Row],[Closure Date]]="",WeeklyRecallLog[[#This Row],[Escalation Date]]=""),"Escalate now",IF(AND(WeeklyRecallLog[[#This Row],[Due Date]]&lt;&gt;"",TODAY()&gt;WeeklyRecallLog[[#This Row],[Due Date]],WeeklyRecallLog[[#This Row],[Closure Date]]=""),"Overdue",IF(AND(WeeklyRecallLog[[#This Row],[Due Date]]&lt;&gt;"",WeeklyRecallLog[[#This Row],[Due Date]]-TODAY()&lt;=7,WeeklyRecallLog[[#This Row],[Due Date]]-TODAY()&gt;=0,WeeklyRecallLog[[#This Row],[Closure Date]]=""),"Due soon",IF(WeeklyRecallLog[[#This Row],[Closure Date]]&lt;&gt;"","Closed","Open")))))</f>
        <v/>
      </c>
    </row>
    <row r="36" spans="1:15" x14ac:dyDescent="0.3">
      <c r="A36" s="125"/>
      <c r="B36" s="129"/>
      <c r="C36" s="125"/>
      <c r="D36" s="127"/>
      <c r="E36" s="125"/>
      <c r="F36" s="125"/>
      <c r="G36" s="129"/>
      <c r="H36" s="129"/>
      <c r="I36" s="125"/>
      <c r="J36" s="129"/>
      <c r="K36" s="125"/>
      <c r="L36" s="129"/>
      <c r="M36" s="129"/>
      <c r="N36" s="130" t="str">
        <f>IF(WeeklyRecallLog[[#This Row],[Alert ID]]="","",IF(WeeklyRecallLog[[#This Row],[Closure Date]]="","Open",IF(WeeklyRecallLog[[#This Row],[Closure Date]]&lt;=WeeklyRecallLog[[#This Row],[Due Date]],"Yes","No")))</f>
        <v/>
      </c>
      <c r="O36" s="130" t="str">
        <f ca="1">IF(WeeklyRecallLog[[#This Row],[Alert ID]]="","",IF(AND(WeeklyRecallLog[[#This Row],[Risk Level]]="High",TODAY()&gt;WeeklyRecallLog[[#This Row],[Due Date]],WeeklyRecallLog[[#This Row],[Closure Date]]="",WeeklyRecallLog[[#This Row],[Escalation Date]]=""),"Escalate now",IF(AND(WeeklyRecallLog[[#This Row],[Due Date]]&lt;&gt;"",TODAY()&gt;WeeklyRecallLog[[#This Row],[Due Date]],WeeklyRecallLog[[#This Row],[Closure Date]]=""),"Overdue",IF(AND(WeeklyRecallLog[[#This Row],[Due Date]]&lt;&gt;"",WeeklyRecallLog[[#This Row],[Due Date]]-TODAY()&lt;=7,WeeklyRecallLog[[#This Row],[Due Date]]-TODAY()&gt;=0,WeeklyRecallLog[[#This Row],[Closure Date]]=""),"Due soon",IF(WeeklyRecallLog[[#This Row],[Closure Date]]&lt;&gt;"","Closed","Open")))))</f>
        <v/>
      </c>
    </row>
    <row r="37" spans="1:15" x14ac:dyDescent="0.3">
      <c r="A37" s="125"/>
      <c r="B37" s="129"/>
      <c r="C37" s="125"/>
      <c r="D37" s="127"/>
      <c r="E37" s="125"/>
      <c r="F37" s="125"/>
      <c r="G37" s="129"/>
      <c r="H37" s="129"/>
      <c r="I37" s="125"/>
      <c r="J37" s="129"/>
      <c r="K37" s="125"/>
      <c r="L37" s="129"/>
      <c r="M37" s="129"/>
      <c r="N37" s="130" t="str">
        <f>IF(WeeklyRecallLog[[#This Row],[Alert ID]]="","",IF(WeeklyRecallLog[[#This Row],[Closure Date]]="","Open",IF(WeeklyRecallLog[[#This Row],[Closure Date]]&lt;=WeeklyRecallLog[[#This Row],[Due Date]],"Yes","No")))</f>
        <v/>
      </c>
      <c r="O37" s="130" t="str">
        <f ca="1">IF(WeeklyRecallLog[[#This Row],[Alert ID]]="","",IF(AND(WeeklyRecallLog[[#This Row],[Risk Level]]="High",TODAY()&gt;WeeklyRecallLog[[#This Row],[Due Date]],WeeklyRecallLog[[#This Row],[Closure Date]]="",WeeklyRecallLog[[#This Row],[Escalation Date]]=""),"Escalate now",IF(AND(WeeklyRecallLog[[#This Row],[Due Date]]&lt;&gt;"",TODAY()&gt;WeeklyRecallLog[[#This Row],[Due Date]],WeeklyRecallLog[[#This Row],[Closure Date]]=""),"Overdue",IF(AND(WeeklyRecallLog[[#This Row],[Due Date]]&lt;&gt;"",WeeklyRecallLog[[#This Row],[Due Date]]-TODAY()&lt;=7,WeeklyRecallLog[[#This Row],[Due Date]]-TODAY()&gt;=0,WeeklyRecallLog[[#This Row],[Closure Date]]=""),"Due soon",IF(WeeklyRecallLog[[#This Row],[Closure Date]]&lt;&gt;"","Closed","Open")))))</f>
        <v/>
      </c>
    </row>
    <row r="38" spans="1:15" x14ac:dyDescent="0.3">
      <c r="A38" s="125"/>
      <c r="B38" s="129"/>
      <c r="C38" s="125"/>
      <c r="D38" s="127"/>
      <c r="E38" s="125"/>
      <c r="F38" s="125"/>
      <c r="G38" s="129"/>
      <c r="H38" s="129"/>
      <c r="I38" s="125"/>
      <c r="J38" s="129"/>
      <c r="K38" s="125"/>
      <c r="L38" s="129"/>
      <c r="M38" s="129"/>
      <c r="N38" s="130" t="str">
        <f>IF(WeeklyRecallLog[[#This Row],[Alert ID]]="","",IF(WeeklyRecallLog[[#This Row],[Closure Date]]="","Open",IF(WeeklyRecallLog[[#This Row],[Closure Date]]&lt;=WeeklyRecallLog[[#This Row],[Due Date]],"Yes","No")))</f>
        <v/>
      </c>
      <c r="O38" s="130" t="str">
        <f ca="1">IF(WeeklyRecallLog[[#This Row],[Alert ID]]="","",IF(AND(WeeklyRecallLog[[#This Row],[Risk Level]]="High",TODAY()&gt;WeeklyRecallLog[[#This Row],[Due Date]],WeeklyRecallLog[[#This Row],[Closure Date]]="",WeeklyRecallLog[[#This Row],[Escalation Date]]=""),"Escalate now",IF(AND(WeeklyRecallLog[[#This Row],[Due Date]]&lt;&gt;"",TODAY()&gt;WeeklyRecallLog[[#This Row],[Due Date]],WeeklyRecallLog[[#This Row],[Closure Date]]=""),"Overdue",IF(AND(WeeklyRecallLog[[#This Row],[Due Date]]&lt;&gt;"",WeeklyRecallLog[[#This Row],[Due Date]]-TODAY()&lt;=7,WeeklyRecallLog[[#This Row],[Due Date]]-TODAY()&gt;=0,WeeklyRecallLog[[#This Row],[Closure Date]]=""),"Due soon",IF(WeeklyRecallLog[[#This Row],[Closure Date]]&lt;&gt;"","Closed","Open")))))</f>
        <v/>
      </c>
    </row>
    <row r="39" spans="1:15" x14ac:dyDescent="0.3">
      <c r="A39" s="125"/>
      <c r="B39" s="129"/>
      <c r="C39" s="125"/>
      <c r="D39" s="127"/>
      <c r="E39" s="125"/>
      <c r="F39" s="125"/>
      <c r="G39" s="129"/>
      <c r="H39" s="129"/>
      <c r="I39" s="125"/>
      <c r="J39" s="129"/>
      <c r="K39" s="125"/>
      <c r="L39" s="129"/>
      <c r="M39" s="129"/>
      <c r="N39" s="130" t="str">
        <f>IF(WeeklyRecallLog[[#This Row],[Alert ID]]="","",IF(WeeklyRecallLog[[#This Row],[Closure Date]]="","Open",IF(WeeklyRecallLog[[#This Row],[Closure Date]]&lt;=WeeklyRecallLog[[#This Row],[Due Date]],"Yes","No")))</f>
        <v/>
      </c>
      <c r="O39" s="130" t="str">
        <f ca="1">IF(WeeklyRecallLog[[#This Row],[Alert ID]]="","",IF(AND(WeeklyRecallLog[[#This Row],[Risk Level]]="High",TODAY()&gt;WeeklyRecallLog[[#This Row],[Due Date]],WeeklyRecallLog[[#This Row],[Closure Date]]="",WeeklyRecallLog[[#This Row],[Escalation Date]]=""),"Escalate now",IF(AND(WeeklyRecallLog[[#This Row],[Due Date]]&lt;&gt;"",TODAY()&gt;WeeklyRecallLog[[#This Row],[Due Date]],WeeklyRecallLog[[#This Row],[Closure Date]]=""),"Overdue",IF(AND(WeeklyRecallLog[[#This Row],[Due Date]]&lt;&gt;"",WeeklyRecallLog[[#This Row],[Due Date]]-TODAY()&lt;=7,WeeklyRecallLog[[#This Row],[Due Date]]-TODAY()&gt;=0,WeeklyRecallLog[[#This Row],[Closure Date]]=""),"Due soon",IF(WeeklyRecallLog[[#This Row],[Closure Date]]&lt;&gt;"","Closed","Open")))))</f>
        <v/>
      </c>
    </row>
    <row r="40" spans="1:15" x14ac:dyDescent="0.3">
      <c r="A40" s="125"/>
      <c r="B40" s="129"/>
      <c r="C40" s="125"/>
      <c r="D40" s="127"/>
      <c r="E40" s="125"/>
      <c r="F40" s="125"/>
      <c r="G40" s="129"/>
      <c r="H40" s="129"/>
      <c r="I40" s="125"/>
      <c r="J40" s="129"/>
      <c r="K40" s="125"/>
      <c r="L40" s="129"/>
      <c r="M40" s="129"/>
      <c r="N40" s="130" t="str">
        <f>IF(WeeklyRecallLog[[#This Row],[Alert ID]]="","",IF(WeeklyRecallLog[[#This Row],[Closure Date]]="","Open",IF(WeeklyRecallLog[[#This Row],[Closure Date]]&lt;=WeeklyRecallLog[[#This Row],[Due Date]],"Yes","No")))</f>
        <v/>
      </c>
      <c r="O40" s="130" t="str">
        <f ca="1">IF(WeeklyRecallLog[[#This Row],[Alert ID]]="","",IF(AND(WeeklyRecallLog[[#This Row],[Risk Level]]="High",TODAY()&gt;WeeklyRecallLog[[#This Row],[Due Date]],WeeklyRecallLog[[#This Row],[Closure Date]]="",WeeklyRecallLog[[#This Row],[Escalation Date]]=""),"Escalate now",IF(AND(WeeklyRecallLog[[#This Row],[Due Date]]&lt;&gt;"",TODAY()&gt;WeeklyRecallLog[[#This Row],[Due Date]],WeeklyRecallLog[[#This Row],[Closure Date]]=""),"Overdue",IF(AND(WeeklyRecallLog[[#This Row],[Due Date]]&lt;&gt;"",WeeklyRecallLog[[#This Row],[Due Date]]-TODAY()&lt;=7,WeeklyRecallLog[[#This Row],[Due Date]]-TODAY()&gt;=0,WeeklyRecallLog[[#This Row],[Closure Date]]=""),"Due soon",IF(WeeklyRecallLog[[#This Row],[Closure Date]]&lt;&gt;"","Closed","Open")))))</f>
        <v/>
      </c>
    </row>
    <row r="41" spans="1:15" x14ac:dyDescent="0.3">
      <c r="A41" s="125"/>
      <c r="B41" s="125"/>
      <c r="C41" s="125"/>
      <c r="D41" s="125"/>
      <c r="E41" s="125"/>
      <c r="F41" s="125"/>
      <c r="G41" s="125"/>
      <c r="H41" s="125"/>
      <c r="I41" s="125"/>
      <c r="J41" s="125"/>
      <c r="K41" s="125"/>
      <c r="L41" s="125"/>
      <c r="M41" s="125"/>
      <c r="N41" s="125"/>
      <c r="O41" s="125"/>
    </row>
    <row r="42" spans="1:15" x14ac:dyDescent="0.3">
      <c r="A42" s="125"/>
      <c r="B42" s="125"/>
      <c r="C42" s="125"/>
      <c r="D42" s="125"/>
      <c r="E42" s="125"/>
      <c r="F42" s="125"/>
      <c r="G42" s="125"/>
      <c r="H42" s="125"/>
      <c r="I42" s="125"/>
      <c r="J42" s="125"/>
      <c r="K42" s="125"/>
      <c r="L42" s="125"/>
      <c r="M42" s="125"/>
      <c r="N42" s="125"/>
      <c r="O42" s="125"/>
    </row>
    <row r="43" spans="1:15" x14ac:dyDescent="0.3">
      <c r="A43" s="157" t="s">
        <v>222</v>
      </c>
      <c r="B43" s="157"/>
      <c r="C43" s="157"/>
      <c r="D43" s="157"/>
      <c r="E43" s="157"/>
      <c r="F43" s="157"/>
      <c r="G43" s="157"/>
      <c r="H43" s="157"/>
      <c r="I43" s="157"/>
      <c r="J43" s="157"/>
      <c r="K43" s="157"/>
      <c r="L43" s="157"/>
      <c r="M43" s="157"/>
      <c r="N43" s="157"/>
      <c r="O43" s="157"/>
    </row>
    <row r="44" spans="1:15" ht="31.95" customHeight="1" x14ac:dyDescent="0.3">
      <c r="A44" s="156" t="s">
        <v>223</v>
      </c>
      <c r="B44" s="156"/>
      <c r="C44" s="156"/>
      <c r="D44" s="156"/>
      <c r="E44" s="156"/>
      <c r="F44" s="156"/>
      <c r="G44" s="156"/>
      <c r="H44" s="156"/>
      <c r="I44" s="156"/>
      <c r="J44" s="156"/>
      <c r="K44" s="156"/>
      <c r="L44" s="156"/>
      <c r="M44" s="156"/>
      <c r="N44" s="156"/>
      <c r="O44" s="156"/>
    </row>
    <row r="45" spans="1:15" ht="43.95" customHeight="1" x14ac:dyDescent="0.3">
      <c r="A45" s="128" t="s">
        <v>240</v>
      </c>
      <c r="B45" s="128" t="s">
        <v>226</v>
      </c>
      <c r="C45" s="128" t="s">
        <v>241</v>
      </c>
      <c r="D45" s="128" t="s">
        <v>242</v>
      </c>
      <c r="E45" s="128" t="s">
        <v>243</v>
      </c>
      <c r="F45" s="128" t="s">
        <v>244</v>
      </c>
      <c r="G45" s="128" t="s">
        <v>245</v>
      </c>
      <c r="H45" s="128" t="s">
        <v>246</v>
      </c>
      <c r="I45" s="128" t="s">
        <v>247</v>
      </c>
      <c r="J45" s="128" t="s">
        <v>248</v>
      </c>
      <c r="K45" s="128" t="s">
        <v>249</v>
      </c>
      <c r="L45" s="128" t="s">
        <v>250</v>
      </c>
      <c r="M45" s="128" t="s">
        <v>251</v>
      </c>
      <c r="N45" s="128" t="s">
        <v>252</v>
      </c>
      <c r="O45" s="128" t="s">
        <v>253</v>
      </c>
    </row>
    <row r="46" spans="1:15" x14ac:dyDescent="0.3">
      <c r="A46" s="129"/>
      <c r="B46" s="125"/>
      <c r="C46" s="125"/>
      <c r="D46" s="125"/>
      <c r="E46" s="125"/>
      <c r="F46" s="125"/>
      <c r="G46" s="125"/>
      <c r="H46" s="125"/>
      <c r="I46" s="125"/>
      <c r="J46" s="125"/>
      <c r="K46" s="125"/>
      <c r="L46" s="125"/>
      <c r="M46" s="131" t="str">
        <f>IF(ClosedAlertAudit[[#This Row],[Alert ID]]="","",(COUNTIF(ClosedAlertAudit[[#This Row],[Receipt / Distribution]:[Product Accounted For]],"Yes")+IF(ClosedAlertAudit[[#This Row],[Recalled Product Available]]="No",1,0))/9)</f>
        <v/>
      </c>
      <c r="N46" s="130" t="str">
        <f>IF(ClosedAlertAudit[[#This Row],[Alert ID]]="","",IF(AND(ClosedAlertAudit[[#This Row],[Audit Score]]&gt;=98%,ClosedAlertAudit[[#This Row],[Product Accounted For]]="Yes",ClosedAlertAudit[[#This Row],[Recalled Product Available]]="No"),"Yes","No"))</f>
        <v/>
      </c>
      <c r="O46" s="127"/>
    </row>
    <row r="47" spans="1:15" x14ac:dyDescent="0.3">
      <c r="A47" s="129"/>
      <c r="B47" s="125"/>
      <c r="C47" s="125"/>
      <c r="D47" s="125"/>
      <c r="E47" s="125"/>
      <c r="F47" s="125"/>
      <c r="G47" s="125"/>
      <c r="H47" s="125"/>
      <c r="I47" s="125"/>
      <c r="J47" s="125"/>
      <c r="K47" s="125"/>
      <c r="L47" s="125"/>
      <c r="M47" s="131" t="str">
        <f>IF(ClosedAlertAudit[[#This Row],[Alert ID]]="","",(COUNTIF(ClosedAlertAudit[[#This Row],[Receipt / Distribution]:[Product Accounted For]],"Yes")+IF(ClosedAlertAudit[[#This Row],[Recalled Product Available]]="No",1,0))/9)</f>
        <v/>
      </c>
      <c r="N47" s="130" t="str">
        <f>IF(ClosedAlertAudit[[#This Row],[Alert ID]]="","",IF(AND(ClosedAlertAudit[[#This Row],[Audit Score]]&gt;=98%,ClosedAlertAudit[[#This Row],[Product Accounted For]]="Yes",ClosedAlertAudit[[#This Row],[Recalled Product Available]]="No"),"Yes","No"))</f>
        <v/>
      </c>
      <c r="O47" s="127"/>
    </row>
    <row r="48" spans="1:15" x14ac:dyDescent="0.3">
      <c r="A48" s="129"/>
      <c r="B48" s="125"/>
      <c r="C48" s="125"/>
      <c r="D48" s="125"/>
      <c r="E48" s="125"/>
      <c r="F48" s="125"/>
      <c r="G48" s="125"/>
      <c r="H48" s="125"/>
      <c r="I48" s="125"/>
      <c r="J48" s="125"/>
      <c r="K48" s="125"/>
      <c r="L48" s="125"/>
      <c r="M48" s="131" t="str">
        <f>IF(ClosedAlertAudit[[#This Row],[Alert ID]]="","",(COUNTIF(ClosedAlertAudit[[#This Row],[Receipt / Distribution]:[Product Accounted For]],"Yes")+IF(ClosedAlertAudit[[#This Row],[Recalled Product Available]]="No",1,0))/9)</f>
        <v/>
      </c>
      <c r="N48" s="130" t="str">
        <f>IF(ClosedAlertAudit[[#This Row],[Alert ID]]="","",IF(AND(ClosedAlertAudit[[#This Row],[Audit Score]]&gt;=98%,ClosedAlertAudit[[#This Row],[Product Accounted For]]="Yes",ClosedAlertAudit[[#This Row],[Recalled Product Available]]="No"),"Yes","No"))</f>
        <v/>
      </c>
      <c r="O48" s="127"/>
    </row>
    <row r="49" spans="1:15" x14ac:dyDescent="0.3">
      <c r="A49" s="129"/>
      <c r="B49" s="125"/>
      <c r="C49" s="125"/>
      <c r="D49" s="125"/>
      <c r="E49" s="125"/>
      <c r="F49" s="125"/>
      <c r="G49" s="125"/>
      <c r="H49" s="125"/>
      <c r="I49" s="125"/>
      <c r="J49" s="125"/>
      <c r="K49" s="125"/>
      <c r="L49" s="125"/>
      <c r="M49" s="131" t="str">
        <f>IF(ClosedAlertAudit[[#This Row],[Alert ID]]="","",(COUNTIF(ClosedAlertAudit[[#This Row],[Receipt / Distribution]:[Product Accounted For]],"Yes")+IF(ClosedAlertAudit[[#This Row],[Recalled Product Available]]="No",1,0))/9)</f>
        <v/>
      </c>
      <c r="N49" s="130" t="str">
        <f>IF(ClosedAlertAudit[[#This Row],[Alert ID]]="","",IF(AND(ClosedAlertAudit[[#This Row],[Audit Score]]&gt;=98%,ClosedAlertAudit[[#This Row],[Product Accounted For]]="Yes",ClosedAlertAudit[[#This Row],[Recalled Product Available]]="No"),"Yes","No"))</f>
        <v/>
      </c>
      <c r="O49" s="127"/>
    </row>
    <row r="50" spans="1:15" x14ac:dyDescent="0.3">
      <c r="A50" s="129"/>
      <c r="B50" s="125"/>
      <c r="C50" s="125"/>
      <c r="D50" s="125"/>
      <c r="E50" s="125"/>
      <c r="F50" s="125"/>
      <c r="G50" s="125"/>
      <c r="H50" s="125"/>
      <c r="I50" s="125"/>
      <c r="J50" s="125"/>
      <c r="K50" s="125"/>
      <c r="L50" s="125"/>
      <c r="M50" s="131" t="str">
        <f>IF(ClosedAlertAudit[[#This Row],[Alert ID]]="","",(COUNTIF(ClosedAlertAudit[[#This Row],[Receipt / Distribution]:[Product Accounted For]],"Yes")+IF(ClosedAlertAudit[[#This Row],[Recalled Product Available]]="No",1,0))/9)</f>
        <v/>
      </c>
      <c r="N50" s="130" t="str">
        <f>IF(ClosedAlertAudit[[#This Row],[Alert ID]]="","",IF(AND(ClosedAlertAudit[[#This Row],[Audit Score]]&gt;=98%,ClosedAlertAudit[[#This Row],[Product Accounted For]]="Yes",ClosedAlertAudit[[#This Row],[Recalled Product Available]]="No"),"Yes","No"))</f>
        <v/>
      </c>
      <c r="O50" s="127"/>
    </row>
    <row r="51" spans="1:15" x14ac:dyDescent="0.3">
      <c r="A51" s="129"/>
      <c r="B51" s="125"/>
      <c r="C51" s="125"/>
      <c r="D51" s="125"/>
      <c r="E51" s="125"/>
      <c r="F51" s="125"/>
      <c r="G51" s="125"/>
      <c r="H51" s="125"/>
      <c r="I51" s="125"/>
      <c r="J51" s="125"/>
      <c r="K51" s="125"/>
      <c r="L51" s="125"/>
      <c r="M51" s="131" t="str">
        <f>IF(ClosedAlertAudit[[#This Row],[Alert ID]]="","",(COUNTIF(ClosedAlertAudit[[#This Row],[Receipt / Distribution]:[Product Accounted For]],"Yes")+IF(ClosedAlertAudit[[#This Row],[Recalled Product Available]]="No",1,0))/9)</f>
        <v/>
      </c>
      <c r="N51" s="130" t="str">
        <f>IF(ClosedAlertAudit[[#This Row],[Alert ID]]="","",IF(AND(ClosedAlertAudit[[#This Row],[Audit Score]]&gt;=98%,ClosedAlertAudit[[#This Row],[Product Accounted For]]="Yes",ClosedAlertAudit[[#This Row],[Recalled Product Available]]="No"),"Yes","No"))</f>
        <v/>
      </c>
      <c r="O51" s="127"/>
    </row>
    <row r="52" spans="1:15" x14ac:dyDescent="0.3">
      <c r="A52" s="129"/>
      <c r="B52" s="125"/>
      <c r="C52" s="125"/>
      <c r="D52" s="125"/>
      <c r="E52" s="125"/>
      <c r="F52" s="125"/>
      <c r="G52" s="125"/>
      <c r="H52" s="125"/>
      <c r="I52" s="125"/>
      <c r="J52" s="125"/>
      <c r="K52" s="125"/>
      <c r="L52" s="125"/>
      <c r="M52" s="131" t="str">
        <f>IF(ClosedAlertAudit[[#This Row],[Alert ID]]="","",(COUNTIF(ClosedAlertAudit[[#This Row],[Receipt / Distribution]:[Product Accounted For]],"Yes")+IF(ClosedAlertAudit[[#This Row],[Recalled Product Available]]="No",1,0))/9)</f>
        <v/>
      </c>
      <c r="N52" s="130" t="str">
        <f>IF(ClosedAlertAudit[[#This Row],[Alert ID]]="","",IF(AND(ClosedAlertAudit[[#This Row],[Audit Score]]&gt;=98%,ClosedAlertAudit[[#This Row],[Product Accounted For]]="Yes",ClosedAlertAudit[[#This Row],[Recalled Product Available]]="No"),"Yes","No"))</f>
        <v/>
      </c>
      <c r="O52" s="127"/>
    </row>
    <row r="53" spans="1:15" x14ac:dyDescent="0.3">
      <c r="A53" s="129"/>
      <c r="B53" s="125"/>
      <c r="C53" s="125"/>
      <c r="D53" s="125"/>
      <c r="E53" s="125"/>
      <c r="F53" s="125"/>
      <c r="G53" s="125"/>
      <c r="H53" s="125"/>
      <c r="I53" s="125"/>
      <c r="J53" s="125"/>
      <c r="K53" s="125"/>
      <c r="L53" s="125"/>
      <c r="M53" s="131" t="str">
        <f>IF(ClosedAlertAudit[[#This Row],[Alert ID]]="","",(COUNTIF(ClosedAlertAudit[[#This Row],[Receipt / Distribution]:[Product Accounted For]],"Yes")+IF(ClosedAlertAudit[[#This Row],[Recalled Product Available]]="No",1,0))/9)</f>
        <v/>
      </c>
      <c r="N53" s="130" t="str">
        <f>IF(ClosedAlertAudit[[#This Row],[Alert ID]]="","",IF(AND(ClosedAlertAudit[[#This Row],[Audit Score]]&gt;=98%,ClosedAlertAudit[[#This Row],[Product Accounted For]]="Yes",ClosedAlertAudit[[#This Row],[Recalled Product Available]]="No"),"Yes","No"))</f>
        <v/>
      </c>
      <c r="O53" s="127"/>
    </row>
    <row r="54" spans="1:15" x14ac:dyDescent="0.3">
      <c r="A54" s="129"/>
      <c r="B54" s="125"/>
      <c r="C54" s="125"/>
      <c r="D54" s="125"/>
      <c r="E54" s="125"/>
      <c r="F54" s="125"/>
      <c r="G54" s="125"/>
      <c r="H54" s="125"/>
      <c r="I54" s="125"/>
      <c r="J54" s="125"/>
      <c r="K54" s="125"/>
      <c r="L54" s="125"/>
      <c r="M54" s="131" t="str">
        <f>IF(ClosedAlertAudit[[#This Row],[Alert ID]]="","",(COUNTIF(ClosedAlertAudit[[#This Row],[Receipt / Distribution]:[Product Accounted For]],"Yes")+IF(ClosedAlertAudit[[#This Row],[Recalled Product Available]]="No",1,0))/9)</f>
        <v/>
      </c>
      <c r="N54" s="130" t="str">
        <f>IF(ClosedAlertAudit[[#This Row],[Alert ID]]="","",IF(AND(ClosedAlertAudit[[#This Row],[Audit Score]]&gt;=98%,ClosedAlertAudit[[#This Row],[Product Accounted For]]="Yes",ClosedAlertAudit[[#This Row],[Recalled Product Available]]="No"),"Yes","No"))</f>
        <v/>
      </c>
      <c r="O54" s="127"/>
    </row>
    <row r="55" spans="1:15" x14ac:dyDescent="0.3">
      <c r="A55" s="129"/>
      <c r="B55" s="125"/>
      <c r="C55" s="125"/>
      <c r="D55" s="125"/>
      <c r="E55" s="125"/>
      <c r="F55" s="125"/>
      <c r="G55" s="125"/>
      <c r="H55" s="125"/>
      <c r="I55" s="125"/>
      <c r="J55" s="125"/>
      <c r="K55" s="125"/>
      <c r="L55" s="125"/>
      <c r="M55" s="131" t="str">
        <f>IF(ClosedAlertAudit[[#This Row],[Alert ID]]="","",(COUNTIF(ClosedAlertAudit[[#This Row],[Receipt / Distribution]:[Product Accounted For]],"Yes")+IF(ClosedAlertAudit[[#This Row],[Recalled Product Available]]="No",1,0))/9)</f>
        <v/>
      </c>
      <c r="N55" s="130" t="str">
        <f>IF(ClosedAlertAudit[[#This Row],[Alert ID]]="","",IF(AND(ClosedAlertAudit[[#This Row],[Audit Score]]&gt;=98%,ClosedAlertAudit[[#This Row],[Product Accounted For]]="Yes",ClosedAlertAudit[[#This Row],[Recalled Product Available]]="No"),"Yes","No"))</f>
        <v/>
      </c>
      <c r="O55" s="127"/>
    </row>
    <row r="56" spans="1:15" x14ac:dyDescent="0.3">
      <c r="A56" s="129"/>
      <c r="B56" s="125"/>
      <c r="C56" s="125"/>
      <c r="D56" s="125"/>
      <c r="E56" s="125"/>
      <c r="F56" s="125"/>
      <c r="G56" s="125"/>
      <c r="H56" s="125"/>
      <c r="I56" s="125"/>
      <c r="J56" s="125"/>
      <c r="K56" s="125"/>
      <c r="L56" s="125"/>
      <c r="M56" s="131" t="str">
        <f>IF(ClosedAlertAudit[[#This Row],[Alert ID]]="","",(COUNTIF(ClosedAlertAudit[[#This Row],[Receipt / Distribution]:[Product Accounted For]],"Yes")+IF(ClosedAlertAudit[[#This Row],[Recalled Product Available]]="No",1,0))/9)</f>
        <v/>
      </c>
      <c r="N56" s="130" t="str">
        <f>IF(ClosedAlertAudit[[#This Row],[Alert ID]]="","",IF(AND(ClosedAlertAudit[[#This Row],[Audit Score]]&gt;=98%,ClosedAlertAudit[[#This Row],[Product Accounted For]]="Yes",ClosedAlertAudit[[#This Row],[Recalled Product Available]]="No"),"Yes","No"))</f>
        <v/>
      </c>
      <c r="O56" s="127"/>
    </row>
    <row r="57" spans="1:15" x14ac:dyDescent="0.3">
      <c r="A57" s="129"/>
      <c r="B57" s="125"/>
      <c r="C57" s="125"/>
      <c r="D57" s="125"/>
      <c r="E57" s="125"/>
      <c r="F57" s="125"/>
      <c r="G57" s="125"/>
      <c r="H57" s="125"/>
      <c r="I57" s="125"/>
      <c r="J57" s="125"/>
      <c r="K57" s="125"/>
      <c r="L57" s="125"/>
      <c r="M57" s="131" t="str">
        <f>IF(ClosedAlertAudit[[#This Row],[Alert ID]]="","",(COUNTIF(ClosedAlertAudit[[#This Row],[Receipt / Distribution]:[Product Accounted For]],"Yes")+IF(ClosedAlertAudit[[#This Row],[Recalled Product Available]]="No",1,0))/9)</f>
        <v/>
      </c>
      <c r="N57" s="130" t="str">
        <f>IF(ClosedAlertAudit[[#This Row],[Alert ID]]="","",IF(AND(ClosedAlertAudit[[#This Row],[Audit Score]]&gt;=98%,ClosedAlertAudit[[#This Row],[Product Accounted For]]="Yes",ClosedAlertAudit[[#This Row],[Recalled Product Available]]="No"),"Yes","No"))</f>
        <v/>
      </c>
      <c r="O57" s="127"/>
    </row>
    <row r="58" spans="1:15" x14ac:dyDescent="0.3">
      <c r="A58" s="129"/>
      <c r="B58" s="125"/>
      <c r="C58" s="125"/>
      <c r="D58" s="125"/>
      <c r="E58" s="125"/>
      <c r="F58" s="125"/>
      <c r="G58" s="125"/>
      <c r="H58" s="125"/>
      <c r="I58" s="125"/>
      <c r="J58" s="125"/>
      <c r="K58" s="125"/>
      <c r="L58" s="125"/>
      <c r="M58" s="131" t="str">
        <f>IF(ClosedAlertAudit[[#This Row],[Alert ID]]="","",(COUNTIF(ClosedAlertAudit[[#This Row],[Receipt / Distribution]:[Product Accounted For]],"Yes")+IF(ClosedAlertAudit[[#This Row],[Recalled Product Available]]="No",1,0))/9)</f>
        <v/>
      </c>
      <c r="N58" s="130" t="str">
        <f>IF(ClosedAlertAudit[[#This Row],[Alert ID]]="","",IF(AND(ClosedAlertAudit[[#This Row],[Audit Score]]&gt;=98%,ClosedAlertAudit[[#This Row],[Product Accounted For]]="Yes",ClosedAlertAudit[[#This Row],[Recalled Product Available]]="No"),"Yes","No"))</f>
        <v/>
      </c>
      <c r="O58" s="127"/>
    </row>
    <row r="59" spans="1:15" x14ac:dyDescent="0.3">
      <c r="A59" s="129"/>
      <c r="B59" s="125"/>
      <c r="C59" s="125"/>
      <c r="D59" s="125"/>
      <c r="E59" s="125"/>
      <c r="F59" s="125"/>
      <c r="G59" s="125"/>
      <c r="H59" s="125"/>
      <c r="I59" s="125"/>
      <c r="J59" s="125"/>
      <c r="K59" s="125"/>
      <c r="L59" s="125"/>
      <c r="M59" s="131" t="str">
        <f>IF(ClosedAlertAudit[[#This Row],[Alert ID]]="","",(COUNTIF(ClosedAlertAudit[[#This Row],[Receipt / Distribution]:[Product Accounted For]],"Yes")+IF(ClosedAlertAudit[[#This Row],[Recalled Product Available]]="No",1,0))/9)</f>
        <v/>
      </c>
      <c r="N59" s="130" t="str">
        <f>IF(ClosedAlertAudit[[#This Row],[Alert ID]]="","",IF(AND(ClosedAlertAudit[[#This Row],[Audit Score]]&gt;=98%,ClosedAlertAudit[[#This Row],[Product Accounted For]]="Yes",ClosedAlertAudit[[#This Row],[Recalled Product Available]]="No"),"Yes","No"))</f>
        <v/>
      </c>
      <c r="O59" s="127"/>
    </row>
    <row r="60" spans="1:15" x14ac:dyDescent="0.3">
      <c r="A60" s="129"/>
      <c r="B60" s="125"/>
      <c r="C60" s="125"/>
      <c r="D60" s="125"/>
      <c r="E60" s="125"/>
      <c r="F60" s="125"/>
      <c r="G60" s="125"/>
      <c r="H60" s="125"/>
      <c r="I60" s="125"/>
      <c r="J60" s="125"/>
      <c r="K60" s="125"/>
      <c r="L60" s="125"/>
      <c r="M60" s="131" t="str">
        <f>IF(ClosedAlertAudit[[#This Row],[Alert ID]]="","",(COUNTIF(ClosedAlertAudit[[#This Row],[Receipt / Distribution]:[Product Accounted For]],"Yes")+IF(ClosedAlertAudit[[#This Row],[Recalled Product Available]]="No",1,0))/9)</f>
        <v/>
      </c>
      <c r="N60" s="130" t="str">
        <f>IF(ClosedAlertAudit[[#This Row],[Alert ID]]="","",IF(AND(ClosedAlertAudit[[#This Row],[Audit Score]]&gt;=98%,ClosedAlertAudit[[#This Row],[Product Accounted For]]="Yes",ClosedAlertAudit[[#This Row],[Recalled Product Available]]="No"),"Yes","No"))</f>
        <v/>
      </c>
      <c r="O60" s="127"/>
    </row>
    <row r="61" spans="1:15" x14ac:dyDescent="0.3">
      <c r="A61" s="125"/>
      <c r="B61" s="125"/>
      <c r="C61" s="125"/>
      <c r="D61" s="125"/>
      <c r="E61" s="125"/>
      <c r="F61" s="125"/>
      <c r="G61" s="125"/>
      <c r="H61" s="125"/>
      <c r="I61" s="125"/>
      <c r="J61" s="125"/>
      <c r="K61" s="125"/>
      <c r="L61" s="125"/>
      <c r="M61" s="125"/>
      <c r="N61" s="125"/>
      <c r="O61" s="125"/>
    </row>
    <row r="62" spans="1:15" x14ac:dyDescent="0.3">
      <c r="A62" s="125"/>
      <c r="B62" s="125"/>
      <c r="C62" s="125"/>
      <c r="D62" s="125"/>
      <c r="E62" s="125"/>
      <c r="F62" s="125"/>
      <c r="G62" s="125"/>
      <c r="H62" s="125"/>
      <c r="I62" s="125"/>
      <c r="J62" s="125"/>
      <c r="K62" s="125"/>
      <c r="L62" s="125"/>
      <c r="M62" s="125"/>
      <c r="N62" s="125"/>
      <c r="O62" s="125"/>
    </row>
    <row r="63" spans="1:15" x14ac:dyDescent="0.3">
      <c r="A63" s="157" t="s">
        <v>224</v>
      </c>
      <c r="B63" s="157"/>
      <c r="C63" s="157"/>
      <c r="D63" s="157"/>
      <c r="E63" s="157"/>
      <c r="F63" s="157"/>
      <c r="G63" s="157"/>
      <c r="H63" s="157"/>
      <c r="I63" s="157"/>
      <c r="J63" s="157"/>
      <c r="K63" s="157"/>
      <c r="L63" s="157"/>
      <c r="M63" s="157"/>
      <c r="N63" s="157"/>
      <c r="O63" s="157"/>
    </row>
    <row r="64" spans="1:15" ht="31.95" customHeight="1" x14ac:dyDescent="0.3">
      <c r="A64" s="156" t="s">
        <v>225</v>
      </c>
      <c r="B64" s="156"/>
      <c r="C64" s="156"/>
      <c r="D64" s="156"/>
      <c r="E64" s="156"/>
      <c r="F64" s="156"/>
      <c r="G64" s="156"/>
      <c r="H64" s="156"/>
      <c r="I64" s="156"/>
      <c r="J64" s="156"/>
      <c r="K64" s="156"/>
      <c r="L64" s="156"/>
      <c r="M64" s="156"/>
      <c r="N64" s="156"/>
      <c r="O64" s="156"/>
    </row>
    <row r="65" spans="1:15" ht="43.95" customHeight="1" x14ac:dyDescent="0.3">
      <c r="A65" s="128" t="s">
        <v>2</v>
      </c>
      <c r="B65" s="128" t="s">
        <v>254</v>
      </c>
      <c r="C65" s="128" t="s">
        <v>255</v>
      </c>
      <c r="D65" s="128" t="s">
        <v>256</v>
      </c>
      <c r="E65" s="128" t="s">
        <v>257</v>
      </c>
      <c r="F65" s="128" t="s">
        <v>258</v>
      </c>
      <c r="G65" s="128" t="s">
        <v>259</v>
      </c>
      <c r="H65" s="128" t="s">
        <v>260</v>
      </c>
      <c r="I65" s="128" t="s">
        <v>261</v>
      </c>
      <c r="J65" s="128" t="s">
        <v>262</v>
      </c>
      <c r="K65" s="128" t="s">
        <v>263</v>
      </c>
      <c r="L65" s="128" t="s">
        <v>264</v>
      </c>
      <c r="M65" s="128" t="s">
        <v>265</v>
      </c>
      <c r="N65" s="128" t="s">
        <v>266</v>
      </c>
      <c r="O65" s="128" t="s">
        <v>267</v>
      </c>
    </row>
    <row r="66" spans="1:15" x14ac:dyDescent="0.3">
      <c r="A66" s="125"/>
      <c r="B66" s="125"/>
      <c r="C66" s="125"/>
      <c r="D66" s="130" t="str">
        <f>IF(ContactEducation[[#This Row],[Department]]="","",IF(AND(ContactEducation[[#This Row],[Primary Contact]]&lt;&gt;"",ContactEducation[[#This Row],[Backup Contact]]&lt;&gt;""),"Yes","No"))</f>
        <v/>
      </c>
      <c r="E66" s="129"/>
      <c r="F66" s="132" t="str">
        <f>IF(ContactEducation[[#This Row],[Roster Last Validated]]="","",EDATE(ContactEducation[[#This Row],[Roster Last Validated]],3))</f>
        <v/>
      </c>
      <c r="G66" s="129"/>
      <c r="H66" s="129"/>
      <c r="I66" s="129"/>
      <c r="J66" s="129"/>
      <c r="K66" s="131" t="str">
        <f>IF(ContactEducation[[#This Row],[Department]]="","",IF(COUNTA(ContactEducation[[#This Row],[Primary Contact]],ContactEducation[[#This Row],[Backup Contact]])=0,"",(IF(AND(ContactEducation[[#This Row],[Primary Contact]]&lt;&gt;"",ContactEducation[[#This Row],[Primary Training Completed]]&lt;&gt;"",OR(ContactEducation[[#This Row],[Primary Training Due]]="",ContactEducation[[#This Row],[Primary Training Completed]]&lt;=ContactEducation[[#This Row],[Primary Training Due]])),1,0)+IF(AND(ContactEducation[[#This Row],[Backup Contact]]&lt;&gt;"",ContactEducation[[#This Row],[Backup Training Completed]]&lt;&gt;"",OR(ContactEducation[[#This Row],[Backup Training Due]]="",ContactEducation[[#This Row],[Backup Training Completed]]&lt;=ContactEducation[[#This Row],[Backup Training Due]])),1,0))/COUNTA(ContactEducation[[#This Row],[Primary Contact]],ContactEducation[[#This Row],[Backup Contact]])))</f>
        <v/>
      </c>
      <c r="L66" s="130" t="str">
        <f>IF(ContactEducation[[#This Row],[Department]]="","",IF(AND(ContactEducation[[#This Row],[Roster Complete]]="Yes",ContactEducation[[#This Row],[Training Completion]]&gt;=98%),"Yes","No"))</f>
        <v/>
      </c>
      <c r="M66" s="127"/>
      <c r="N66" s="127"/>
      <c r="O66" s="127"/>
    </row>
    <row r="67" spans="1:15" x14ac:dyDescent="0.3">
      <c r="A67" s="125"/>
      <c r="B67" s="125"/>
      <c r="C67" s="125"/>
      <c r="D67" s="130" t="str">
        <f>IF(ContactEducation[[#This Row],[Department]]="","",IF(AND(ContactEducation[[#This Row],[Primary Contact]]&lt;&gt;"",ContactEducation[[#This Row],[Backup Contact]]&lt;&gt;""),"Yes","No"))</f>
        <v/>
      </c>
      <c r="E67" s="129"/>
      <c r="F67" s="132" t="str">
        <f>IF(ContactEducation[[#This Row],[Roster Last Validated]]="","",EDATE(ContactEducation[[#This Row],[Roster Last Validated]],3))</f>
        <v/>
      </c>
      <c r="G67" s="129"/>
      <c r="H67" s="129"/>
      <c r="I67" s="129"/>
      <c r="J67" s="129"/>
      <c r="K67" s="131" t="str">
        <f>IF(ContactEducation[[#This Row],[Department]]="","",IF(COUNTA(ContactEducation[[#This Row],[Primary Contact]],ContactEducation[[#This Row],[Backup Contact]])=0,"",(IF(AND(ContactEducation[[#This Row],[Primary Contact]]&lt;&gt;"",ContactEducation[[#This Row],[Primary Training Completed]]&lt;&gt;"",OR(ContactEducation[[#This Row],[Primary Training Due]]="",ContactEducation[[#This Row],[Primary Training Completed]]&lt;=ContactEducation[[#This Row],[Primary Training Due]])),1,0)+IF(AND(ContactEducation[[#This Row],[Backup Contact]]&lt;&gt;"",ContactEducation[[#This Row],[Backup Training Completed]]&lt;&gt;"",OR(ContactEducation[[#This Row],[Backup Training Due]]="",ContactEducation[[#This Row],[Backup Training Completed]]&lt;=ContactEducation[[#This Row],[Backup Training Due]])),1,0))/COUNTA(ContactEducation[[#This Row],[Primary Contact]],ContactEducation[[#This Row],[Backup Contact]])))</f>
        <v/>
      </c>
      <c r="L67" s="130" t="str">
        <f>IF(ContactEducation[[#This Row],[Department]]="","",IF(AND(ContactEducation[[#This Row],[Roster Complete]]="Yes",ContactEducation[[#This Row],[Training Completion]]&gt;=98%),"Yes","No"))</f>
        <v/>
      </c>
      <c r="M67" s="127"/>
      <c r="N67" s="127"/>
      <c r="O67" s="127"/>
    </row>
    <row r="68" spans="1:15" x14ac:dyDescent="0.3">
      <c r="A68" s="125"/>
      <c r="B68" s="125"/>
      <c r="C68" s="125"/>
      <c r="D68" s="130" t="str">
        <f>IF(ContactEducation[[#This Row],[Department]]="","",IF(AND(ContactEducation[[#This Row],[Primary Contact]]&lt;&gt;"",ContactEducation[[#This Row],[Backup Contact]]&lt;&gt;""),"Yes","No"))</f>
        <v/>
      </c>
      <c r="E68" s="129"/>
      <c r="F68" s="132" t="str">
        <f>IF(ContactEducation[[#This Row],[Roster Last Validated]]="","",EDATE(ContactEducation[[#This Row],[Roster Last Validated]],3))</f>
        <v/>
      </c>
      <c r="G68" s="129"/>
      <c r="H68" s="129"/>
      <c r="I68" s="129"/>
      <c r="J68" s="129"/>
      <c r="K68" s="131" t="str">
        <f>IF(ContactEducation[[#This Row],[Department]]="","",IF(COUNTA(ContactEducation[[#This Row],[Primary Contact]],ContactEducation[[#This Row],[Backup Contact]])=0,"",(IF(AND(ContactEducation[[#This Row],[Primary Contact]]&lt;&gt;"",ContactEducation[[#This Row],[Primary Training Completed]]&lt;&gt;"",OR(ContactEducation[[#This Row],[Primary Training Due]]="",ContactEducation[[#This Row],[Primary Training Completed]]&lt;=ContactEducation[[#This Row],[Primary Training Due]])),1,0)+IF(AND(ContactEducation[[#This Row],[Backup Contact]]&lt;&gt;"",ContactEducation[[#This Row],[Backup Training Completed]]&lt;&gt;"",OR(ContactEducation[[#This Row],[Backup Training Due]]="",ContactEducation[[#This Row],[Backup Training Completed]]&lt;=ContactEducation[[#This Row],[Backup Training Due]])),1,0))/COUNTA(ContactEducation[[#This Row],[Primary Contact]],ContactEducation[[#This Row],[Backup Contact]])))</f>
        <v/>
      </c>
      <c r="L68" s="130" t="str">
        <f>IF(ContactEducation[[#This Row],[Department]]="","",IF(AND(ContactEducation[[#This Row],[Roster Complete]]="Yes",ContactEducation[[#This Row],[Training Completion]]&gt;=98%),"Yes","No"))</f>
        <v/>
      </c>
      <c r="M68" s="127"/>
      <c r="N68" s="127"/>
      <c r="O68" s="127"/>
    </row>
    <row r="69" spans="1:15" x14ac:dyDescent="0.3">
      <c r="A69" s="125"/>
      <c r="B69" s="125"/>
      <c r="C69" s="125"/>
      <c r="D69" s="130" t="str">
        <f>IF(ContactEducation[[#This Row],[Department]]="","",IF(AND(ContactEducation[[#This Row],[Primary Contact]]&lt;&gt;"",ContactEducation[[#This Row],[Backup Contact]]&lt;&gt;""),"Yes","No"))</f>
        <v/>
      </c>
      <c r="E69" s="129"/>
      <c r="F69" s="132" t="str">
        <f>IF(ContactEducation[[#This Row],[Roster Last Validated]]="","",EDATE(ContactEducation[[#This Row],[Roster Last Validated]],3))</f>
        <v/>
      </c>
      <c r="G69" s="129"/>
      <c r="H69" s="129"/>
      <c r="I69" s="129"/>
      <c r="J69" s="129"/>
      <c r="K69" s="131" t="str">
        <f>IF(ContactEducation[[#This Row],[Department]]="","",IF(COUNTA(ContactEducation[[#This Row],[Primary Contact]],ContactEducation[[#This Row],[Backup Contact]])=0,"",(IF(AND(ContactEducation[[#This Row],[Primary Contact]]&lt;&gt;"",ContactEducation[[#This Row],[Primary Training Completed]]&lt;&gt;"",OR(ContactEducation[[#This Row],[Primary Training Due]]="",ContactEducation[[#This Row],[Primary Training Completed]]&lt;=ContactEducation[[#This Row],[Primary Training Due]])),1,0)+IF(AND(ContactEducation[[#This Row],[Backup Contact]]&lt;&gt;"",ContactEducation[[#This Row],[Backup Training Completed]]&lt;&gt;"",OR(ContactEducation[[#This Row],[Backup Training Due]]="",ContactEducation[[#This Row],[Backup Training Completed]]&lt;=ContactEducation[[#This Row],[Backup Training Due]])),1,0))/COUNTA(ContactEducation[[#This Row],[Primary Contact]],ContactEducation[[#This Row],[Backup Contact]])))</f>
        <v/>
      </c>
      <c r="L69" s="130" t="str">
        <f>IF(ContactEducation[[#This Row],[Department]]="","",IF(AND(ContactEducation[[#This Row],[Roster Complete]]="Yes",ContactEducation[[#This Row],[Training Completion]]&gt;=98%),"Yes","No"))</f>
        <v/>
      </c>
      <c r="M69" s="127"/>
      <c r="N69" s="127"/>
      <c r="O69" s="127"/>
    </row>
    <row r="70" spans="1:15" x14ac:dyDescent="0.3">
      <c r="A70" s="125"/>
      <c r="B70" s="125"/>
      <c r="C70" s="125"/>
      <c r="D70" s="130" t="str">
        <f>IF(ContactEducation[[#This Row],[Department]]="","",IF(AND(ContactEducation[[#This Row],[Primary Contact]]&lt;&gt;"",ContactEducation[[#This Row],[Backup Contact]]&lt;&gt;""),"Yes","No"))</f>
        <v/>
      </c>
      <c r="E70" s="129"/>
      <c r="F70" s="132" t="str">
        <f>IF(ContactEducation[[#This Row],[Roster Last Validated]]="","",EDATE(ContactEducation[[#This Row],[Roster Last Validated]],3))</f>
        <v/>
      </c>
      <c r="G70" s="129"/>
      <c r="H70" s="129"/>
      <c r="I70" s="129"/>
      <c r="J70" s="129"/>
      <c r="K70" s="131" t="str">
        <f>IF(ContactEducation[[#This Row],[Department]]="","",IF(COUNTA(ContactEducation[[#This Row],[Primary Contact]],ContactEducation[[#This Row],[Backup Contact]])=0,"",(IF(AND(ContactEducation[[#This Row],[Primary Contact]]&lt;&gt;"",ContactEducation[[#This Row],[Primary Training Completed]]&lt;&gt;"",OR(ContactEducation[[#This Row],[Primary Training Due]]="",ContactEducation[[#This Row],[Primary Training Completed]]&lt;=ContactEducation[[#This Row],[Primary Training Due]])),1,0)+IF(AND(ContactEducation[[#This Row],[Backup Contact]]&lt;&gt;"",ContactEducation[[#This Row],[Backup Training Completed]]&lt;&gt;"",OR(ContactEducation[[#This Row],[Backup Training Due]]="",ContactEducation[[#This Row],[Backup Training Completed]]&lt;=ContactEducation[[#This Row],[Backup Training Due]])),1,0))/COUNTA(ContactEducation[[#This Row],[Primary Contact]],ContactEducation[[#This Row],[Backup Contact]])))</f>
        <v/>
      </c>
      <c r="L70" s="130" t="str">
        <f>IF(ContactEducation[[#This Row],[Department]]="","",IF(AND(ContactEducation[[#This Row],[Roster Complete]]="Yes",ContactEducation[[#This Row],[Training Completion]]&gt;=98%),"Yes","No"))</f>
        <v/>
      </c>
      <c r="M70" s="127"/>
      <c r="N70" s="127"/>
      <c r="O70" s="127"/>
    </row>
    <row r="71" spans="1:15" x14ac:dyDescent="0.3">
      <c r="A71" s="125"/>
      <c r="B71" s="125"/>
      <c r="C71" s="125"/>
      <c r="D71" s="130" t="str">
        <f>IF(ContactEducation[[#This Row],[Department]]="","",IF(AND(ContactEducation[[#This Row],[Primary Contact]]&lt;&gt;"",ContactEducation[[#This Row],[Backup Contact]]&lt;&gt;""),"Yes","No"))</f>
        <v/>
      </c>
      <c r="E71" s="129"/>
      <c r="F71" s="132" t="str">
        <f>IF(ContactEducation[[#This Row],[Roster Last Validated]]="","",EDATE(ContactEducation[[#This Row],[Roster Last Validated]],3))</f>
        <v/>
      </c>
      <c r="G71" s="129"/>
      <c r="H71" s="129"/>
      <c r="I71" s="129"/>
      <c r="J71" s="129"/>
      <c r="K71" s="131" t="str">
        <f>IF(ContactEducation[[#This Row],[Department]]="","",IF(COUNTA(ContactEducation[[#This Row],[Primary Contact]],ContactEducation[[#This Row],[Backup Contact]])=0,"",(IF(AND(ContactEducation[[#This Row],[Primary Contact]]&lt;&gt;"",ContactEducation[[#This Row],[Primary Training Completed]]&lt;&gt;"",OR(ContactEducation[[#This Row],[Primary Training Due]]="",ContactEducation[[#This Row],[Primary Training Completed]]&lt;=ContactEducation[[#This Row],[Primary Training Due]])),1,0)+IF(AND(ContactEducation[[#This Row],[Backup Contact]]&lt;&gt;"",ContactEducation[[#This Row],[Backup Training Completed]]&lt;&gt;"",OR(ContactEducation[[#This Row],[Backup Training Due]]="",ContactEducation[[#This Row],[Backup Training Completed]]&lt;=ContactEducation[[#This Row],[Backup Training Due]])),1,0))/COUNTA(ContactEducation[[#This Row],[Primary Contact]],ContactEducation[[#This Row],[Backup Contact]])))</f>
        <v/>
      </c>
      <c r="L71" s="130" t="str">
        <f>IF(ContactEducation[[#This Row],[Department]]="","",IF(AND(ContactEducation[[#This Row],[Roster Complete]]="Yes",ContactEducation[[#This Row],[Training Completion]]&gt;=98%),"Yes","No"))</f>
        <v/>
      </c>
      <c r="M71" s="127"/>
      <c r="N71" s="127"/>
      <c r="O71" s="127"/>
    </row>
    <row r="72" spans="1:15" x14ac:dyDescent="0.3">
      <c r="A72" s="125"/>
      <c r="B72" s="125"/>
      <c r="C72" s="125"/>
      <c r="D72" s="130" t="str">
        <f>IF(ContactEducation[[#This Row],[Department]]="","",IF(AND(ContactEducation[[#This Row],[Primary Contact]]&lt;&gt;"",ContactEducation[[#This Row],[Backup Contact]]&lt;&gt;""),"Yes","No"))</f>
        <v/>
      </c>
      <c r="E72" s="129"/>
      <c r="F72" s="132" t="str">
        <f>IF(ContactEducation[[#This Row],[Roster Last Validated]]="","",EDATE(ContactEducation[[#This Row],[Roster Last Validated]],3))</f>
        <v/>
      </c>
      <c r="G72" s="129"/>
      <c r="H72" s="129"/>
      <c r="I72" s="129"/>
      <c r="J72" s="129"/>
      <c r="K72" s="131" t="str">
        <f>IF(ContactEducation[[#This Row],[Department]]="","",IF(COUNTA(ContactEducation[[#This Row],[Primary Contact]],ContactEducation[[#This Row],[Backup Contact]])=0,"",(IF(AND(ContactEducation[[#This Row],[Primary Contact]]&lt;&gt;"",ContactEducation[[#This Row],[Primary Training Completed]]&lt;&gt;"",OR(ContactEducation[[#This Row],[Primary Training Due]]="",ContactEducation[[#This Row],[Primary Training Completed]]&lt;=ContactEducation[[#This Row],[Primary Training Due]])),1,0)+IF(AND(ContactEducation[[#This Row],[Backup Contact]]&lt;&gt;"",ContactEducation[[#This Row],[Backup Training Completed]]&lt;&gt;"",OR(ContactEducation[[#This Row],[Backup Training Due]]="",ContactEducation[[#This Row],[Backup Training Completed]]&lt;=ContactEducation[[#This Row],[Backup Training Due]])),1,0))/COUNTA(ContactEducation[[#This Row],[Primary Contact]],ContactEducation[[#This Row],[Backup Contact]])))</f>
        <v/>
      </c>
      <c r="L72" s="130" t="str">
        <f>IF(ContactEducation[[#This Row],[Department]]="","",IF(AND(ContactEducation[[#This Row],[Roster Complete]]="Yes",ContactEducation[[#This Row],[Training Completion]]&gt;=98%),"Yes","No"))</f>
        <v/>
      </c>
      <c r="M72" s="127"/>
      <c r="N72" s="127"/>
      <c r="O72" s="127"/>
    </row>
    <row r="73" spans="1:15" x14ac:dyDescent="0.3">
      <c r="A73" s="125"/>
      <c r="B73" s="125"/>
      <c r="C73" s="125"/>
      <c r="D73" s="130" t="str">
        <f>IF(ContactEducation[[#This Row],[Department]]="","",IF(AND(ContactEducation[[#This Row],[Primary Contact]]&lt;&gt;"",ContactEducation[[#This Row],[Backup Contact]]&lt;&gt;""),"Yes","No"))</f>
        <v/>
      </c>
      <c r="E73" s="129"/>
      <c r="F73" s="132" t="str">
        <f>IF(ContactEducation[[#This Row],[Roster Last Validated]]="","",EDATE(ContactEducation[[#This Row],[Roster Last Validated]],3))</f>
        <v/>
      </c>
      <c r="G73" s="129"/>
      <c r="H73" s="129"/>
      <c r="I73" s="129"/>
      <c r="J73" s="129"/>
      <c r="K73" s="131" t="str">
        <f>IF(ContactEducation[[#This Row],[Department]]="","",IF(COUNTA(ContactEducation[[#This Row],[Primary Contact]],ContactEducation[[#This Row],[Backup Contact]])=0,"",(IF(AND(ContactEducation[[#This Row],[Primary Contact]]&lt;&gt;"",ContactEducation[[#This Row],[Primary Training Completed]]&lt;&gt;"",OR(ContactEducation[[#This Row],[Primary Training Due]]="",ContactEducation[[#This Row],[Primary Training Completed]]&lt;=ContactEducation[[#This Row],[Primary Training Due]])),1,0)+IF(AND(ContactEducation[[#This Row],[Backup Contact]]&lt;&gt;"",ContactEducation[[#This Row],[Backup Training Completed]]&lt;&gt;"",OR(ContactEducation[[#This Row],[Backup Training Due]]="",ContactEducation[[#This Row],[Backup Training Completed]]&lt;=ContactEducation[[#This Row],[Backup Training Due]])),1,0))/COUNTA(ContactEducation[[#This Row],[Primary Contact]],ContactEducation[[#This Row],[Backup Contact]])))</f>
        <v/>
      </c>
      <c r="L73" s="130" t="str">
        <f>IF(ContactEducation[[#This Row],[Department]]="","",IF(AND(ContactEducation[[#This Row],[Roster Complete]]="Yes",ContactEducation[[#This Row],[Training Completion]]&gt;=98%),"Yes","No"))</f>
        <v/>
      </c>
      <c r="M73" s="127"/>
      <c r="N73" s="127"/>
      <c r="O73" s="127"/>
    </row>
    <row r="74" spans="1:15" x14ac:dyDescent="0.3">
      <c r="A74" s="125"/>
      <c r="B74" s="125"/>
      <c r="C74" s="125"/>
      <c r="D74" s="130" t="str">
        <f>IF(ContactEducation[[#This Row],[Department]]="","",IF(AND(ContactEducation[[#This Row],[Primary Contact]]&lt;&gt;"",ContactEducation[[#This Row],[Backup Contact]]&lt;&gt;""),"Yes","No"))</f>
        <v/>
      </c>
      <c r="E74" s="129"/>
      <c r="F74" s="132" t="str">
        <f>IF(ContactEducation[[#This Row],[Roster Last Validated]]="","",EDATE(ContactEducation[[#This Row],[Roster Last Validated]],3))</f>
        <v/>
      </c>
      <c r="G74" s="129"/>
      <c r="H74" s="129"/>
      <c r="I74" s="129"/>
      <c r="J74" s="129"/>
      <c r="K74" s="131" t="str">
        <f>IF(ContactEducation[[#This Row],[Department]]="","",IF(COUNTA(ContactEducation[[#This Row],[Primary Contact]],ContactEducation[[#This Row],[Backup Contact]])=0,"",(IF(AND(ContactEducation[[#This Row],[Primary Contact]]&lt;&gt;"",ContactEducation[[#This Row],[Primary Training Completed]]&lt;&gt;"",OR(ContactEducation[[#This Row],[Primary Training Due]]="",ContactEducation[[#This Row],[Primary Training Completed]]&lt;=ContactEducation[[#This Row],[Primary Training Due]])),1,0)+IF(AND(ContactEducation[[#This Row],[Backup Contact]]&lt;&gt;"",ContactEducation[[#This Row],[Backup Training Completed]]&lt;&gt;"",OR(ContactEducation[[#This Row],[Backup Training Due]]="",ContactEducation[[#This Row],[Backup Training Completed]]&lt;=ContactEducation[[#This Row],[Backup Training Due]])),1,0))/COUNTA(ContactEducation[[#This Row],[Primary Contact]],ContactEducation[[#This Row],[Backup Contact]])))</f>
        <v/>
      </c>
      <c r="L74" s="130" t="str">
        <f>IF(ContactEducation[[#This Row],[Department]]="","",IF(AND(ContactEducation[[#This Row],[Roster Complete]]="Yes",ContactEducation[[#This Row],[Training Completion]]&gt;=98%),"Yes","No"))</f>
        <v/>
      </c>
      <c r="M74" s="127"/>
      <c r="N74" s="127"/>
      <c r="O74" s="127"/>
    </row>
    <row r="75" spans="1:15" x14ac:dyDescent="0.3">
      <c r="A75" s="125"/>
      <c r="B75" s="125"/>
      <c r="C75" s="125"/>
      <c r="D75" s="130" t="str">
        <f>IF(ContactEducation[[#This Row],[Department]]="","",IF(AND(ContactEducation[[#This Row],[Primary Contact]]&lt;&gt;"",ContactEducation[[#This Row],[Backup Contact]]&lt;&gt;""),"Yes","No"))</f>
        <v/>
      </c>
      <c r="E75" s="129"/>
      <c r="F75" s="132" t="str">
        <f>IF(ContactEducation[[#This Row],[Roster Last Validated]]="","",EDATE(ContactEducation[[#This Row],[Roster Last Validated]],3))</f>
        <v/>
      </c>
      <c r="G75" s="129"/>
      <c r="H75" s="129"/>
      <c r="I75" s="129"/>
      <c r="J75" s="129"/>
      <c r="K75" s="131" t="str">
        <f>IF(ContactEducation[[#This Row],[Department]]="","",IF(COUNTA(ContactEducation[[#This Row],[Primary Contact]],ContactEducation[[#This Row],[Backup Contact]])=0,"",(IF(AND(ContactEducation[[#This Row],[Primary Contact]]&lt;&gt;"",ContactEducation[[#This Row],[Primary Training Completed]]&lt;&gt;"",OR(ContactEducation[[#This Row],[Primary Training Due]]="",ContactEducation[[#This Row],[Primary Training Completed]]&lt;=ContactEducation[[#This Row],[Primary Training Due]])),1,0)+IF(AND(ContactEducation[[#This Row],[Backup Contact]]&lt;&gt;"",ContactEducation[[#This Row],[Backup Training Completed]]&lt;&gt;"",OR(ContactEducation[[#This Row],[Backup Training Due]]="",ContactEducation[[#This Row],[Backup Training Completed]]&lt;=ContactEducation[[#This Row],[Backup Training Due]])),1,0))/COUNTA(ContactEducation[[#This Row],[Primary Contact]],ContactEducation[[#This Row],[Backup Contact]])))</f>
        <v/>
      </c>
      <c r="L75" s="130" t="str">
        <f>IF(ContactEducation[[#This Row],[Department]]="","",IF(AND(ContactEducation[[#This Row],[Roster Complete]]="Yes",ContactEducation[[#This Row],[Training Completion]]&gt;=98%),"Yes","No"))</f>
        <v/>
      </c>
      <c r="M75" s="127"/>
      <c r="N75" s="127"/>
      <c r="O75" s="127"/>
    </row>
    <row r="76" spans="1:15" x14ac:dyDescent="0.3">
      <c r="A76" s="125"/>
      <c r="B76" s="125"/>
      <c r="C76" s="125"/>
      <c r="D76" s="130" t="str">
        <f>IF(ContactEducation[[#This Row],[Department]]="","",IF(AND(ContactEducation[[#This Row],[Primary Contact]]&lt;&gt;"",ContactEducation[[#This Row],[Backup Contact]]&lt;&gt;""),"Yes","No"))</f>
        <v/>
      </c>
      <c r="E76" s="129"/>
      <c r="F76" s="132" t="str">
        <f>IF(ContactEducation[[#This Row],[Roster Last Validated]]="","",EDATE(ContactEducation[[#This Row],[Roster Last Validated]],3))</f>
        <v/>
      </c>
      <c r="G76" s="129"/>
      <c r="H76" s="129"/>
      <c r="I76" s="129"/>
      <c r="J76" s="129"/>
      <c r="K76" s="131" t="str">
        <f>IF(ContactEducation[[#This Row],[Department]]="","",IF(COUNTA(ContactEducation[[#This Row],[Primary Contact]],ContactEducation[[#This Row],[Backup Contact]])=0,"",(IF(AND(ContactEducation[[#This Row],[Primary Contact]]&lt;&gt;"",ContactEducation[[#This Row],[Primary Training Completed]]&lt;&gt;"",OR(ContactEducation[[#This Row],[Primary Training Due]]="",ContactEducation[[#This Row],[Primary Training Completed]]&lt;=ContactEducation[[#This Row],[Primary Training Due]])),1,0)+IF(AND(ContactEducation[[#This Row],[Backup Contact]]&lt;&gt;"",ContactEducation[[#This Row],[Backup Training Completed]]&lt;&gt;"",OR(ContactEducation[[#This Row],[Backup Training Due]]="",ContactEducation[[#This Row],[Backup Training Completed]]&lt;=ContactEducation[[#This Row],[Backup Training Due]])),1,0))/COUNTA(ContactEducation[[#This Row],[Primary Contact]],ContactEducation[[#This Row],[Backup Contact]])))</f>
        <v/>
      </c>
      <c r="L76" s="130" t="str">
        <f>IF(ContactEducation[[#This Row],[Department]]="","",IF(AND(ContactEducation[[#This Row],[Roster Complete]]="Yes",ContactEducation[[#This Row],[Training Completion]]&gt;=98%),"Yes","No"))</f>
        <v/>
      </c>
      <c r="M76" s="127"/>
      <c r="N76" s="127"/>
      <c r="O76" s="127"/>
    </row>
    <row r="77" spans="1:15" x14ac:dyDescent="0.3">
      <c r="A77" s="125"/>
      <c r="B77" s="125"/>
      <c r="C77" s="125"/>
      <c r="D77" s="130" t="str">
        <f>IF(ContactEducation[[#This Row],[Department]]="","",IF(AND(ContactEducation[[#This Row],[Primary Contact]]&lt;&gt;"",ContactEducation[[#This Row],[Backup Contact]]&lt;&gt;""),"Yes","No"))</f>
        <v/>
      </c>
      <c r="E77" s="129"/>
      <c r="F77" s="132" t="str">
        <f>IF(ContactEducation[[#This Row],[Roster Last Validated]]="","",EDATE(ContactEducation[[#This Row],[Roster Last Validated]],3))</f>
        <v/>
      </c>
      <c r="G77" s="129"/>
      <c r="H77" s="129"/>
      <c r="I77" s="129"/>
      <c r="J77" s="129"/>
      <c r="K77" s="131" t="str">
        <f>IF(ContactEducation[[#This Row],[Department]]="","",IF(COUNTA(ContactEducation[[#This Row],[Primary Contact]],ContactEducation[[#This Row],[Backup Contact]])=0,"",(IF(AND(ContactEducation[[#This Row],[Primary Contact]]&lt;&gt;"",ContactEducation[[#This Row],[Primary Training Completed]]&lt;&gt;"",OR(ContactEducation[[#This Row],[Primary Training Due]]="",ContactEducation[[#This Row],[Primary Training Completed]]&lt;=ContactEducation[[#This Row],[Primary Training Due]])),1,0)+IF(AND(ContactEducation[[#This Row],[Backup Contact]]&lt;&gt;"",ContactEducation[[#This Row],[Backup Training Completed]]&lt;&gt;"",OR(ContactEducation[[#This Row],[Backup Training Due]]="",ContactEducation[[#This Row],[Backup Training Completed]]&lt;=ContactEducation[[#This Row],[Backup Training Due]])),1,0))/COUNTA(ContactEducation[[#This Row],[Primary Contact]],ContactEducation[[#This Row],[Backup Contact]])))</f>
        <v/>
      </c>
      <c r="L77" s="130" t="str">
        <f>IF(ContactEducation[[#This Row],[Department]]="","",IF(AND(ContactEducation[[#This Row],[Roster Complete]]="Yes",ContactEducation[[#This Row],[Training Completion]]&gt;=98%),"Yes","No"))</f>
        <v/>
      </c>
      <c r="M77" s="127"/>
      <c r="N77" s="127"/>
      <c r="O77" s="127"/>
    </row>
    <row r="78" spans="1:15" x14ac:dyDescent="0.3">
      <c r="A78" s="125"/>
      <c r="B78" s="125"/>
      <c r="C78" s="125"/>
      <c r="D78" s="130" t="str">
        <f>IF(ContactEducation[[#This Row],[Department]]="","",IF(AND(ContactEducation[[#This Row],[Primary Contact]]&lt;&gt;"",ContactEducation[[#This Row],[Backup Contact]]&lt;&gt;""),"Yes","No"))</f>
        <v/>
      </c>
      <c r="E78" s="129"/>
      <c r="F78" s="132" t="str">
        <f>IF(ContactEducation[[#This Row],[Roster Last Validated]]="","",EDATE(ContactEducation[[#This Row],[Roster Last Validated]],3))</f>
        <v/>
      </c>
      <c r="G78" s="129"/>
      <c r="H78" s="129"/>
      <c r="I78" s="129"/>
      <c r="J78" s="129"/>
      <c r="K78" s="131" t="str">
        <f>IF(ContactEducation[[#This Row],[Department]]="","",IF(COUNTA(ContactEducation[[#This Row],[Primary Contact]],ContactEducation[[#This Row],[Backup Contact]])=0,"",(IF(AND(ContactEducation[[#This Row],[Primary Contact]]&lt;&gt;"",ContactEducation[[#This Row],[Primary Training Completed]]&lt;&gt;"",OR(ContactEducation[[#This Row],[Primary Training Due]]="",ContactEducation[[#This Row],[Primary Training Completed]]&lt;=ContactEducation[[#This Row],[Primary Training Due]])),1,0)+IF(AND(ContactEducation[[#This Row],[Backup Contact]]&lt;&gt;"",ContactEducation[[#This Row],[Backup Training Completed]]&lt;&gt;"",OR(ContactEducation[[#This Row],[Backup Training Due]]="",ContactEducation[[#This Row],[Backup Training Completed]]&lt;=ContactEducation[[#This Row],[Backup Training Due]])),1,0))/COUNTA(ContactEducation[[#This Row],[Primary Contact]],ContactEducation[[#This Row],[Backup Contact]])))</f>
        <v/>
      </c>
      <c r="L78" s="130" t="str">
        <f>IF(ContactEducation[[#This Row],[Department]]="","",IF(AND(ContactEducation[[#This Row],[Roster Complete]]="Yes",ContactEducation[[#This Row],[Training Completion]]&gt;=98%),"Yes","No"))</f>
        <v/>
      </c>
      <c r="M78" s="127"/>
      <c r="N78" s="127"/>
      <c r="O78" s="127"/>
    </row>
    <row r="79" spans="1:15" x14ac:dyDescent="0.3">
      <c r="A79" s="125"/>
      <c r="B79" s="125"/>
      <c r="C79" s="125"/>
      <c r="D79" s="130" t="str">
        <f>IF(ContactEducation[[#This Row],[Department]]="","",IF(AND(ContactEducation[[#This Row],[Primary Contact]]&lt;&gt;"",ContactEducation[[#This Row],[Backup Contact]]&lt;&gt;""),"Yes","No"))</f>
        <v/>
      </c>
      <c r="E79" s="129"/>
      <c r="F79" s="132" t="str">
        <f>IF(ContactEducation[[#This Row],[Roster Last Validated]]="","",EDATE(ContactEducation[[#This Row],[Roster Last Validated]],3))</f>
        <v/>
      </c>
      <c r="G79" s="129"/>
      <c r="H79" s="129"/>
      <c r="I79" s="129"/>
      <c r="J79" s="129"/>
      <c r="K79" s="131" t="str">
        <f>IF(ContactEducation[[#This Row],[Department]]="","",IF(COUNTA(ContactEducation[[#This Row],[Primary Contact]],ContactEducation[[#This Row],[Backup Contact]])=0,"",(IF(AND(ContactEducation[[#This Row],[Primary Contact]]&lt;&gt;"",ContactEducation[[#This Row],[Primary Training Completed]]&lt;&gt;"",OR(ContactEducation[[#This Row],[Primary Training Due]]="",ContactEducation[[#This Row],[Primary Training Completed]]&lt;=ContactEducation[[#This Row],[Primary Training Due]])),1,0)+IF(AND(ContactEducation[[#This Row],[Backup Contact]]&lt;&gt;"",ContactEducation[[#This Row],[Backup Training Completed]]&lt;&gt;"",OR(ContactEducation[[#This Row],[Backup Training Due]]="",ContactEducation[[#This Row],[Backup Training Completed]]&lt;=ContactEducation[[#This Row],[Backup Training Due]])),1,0))/COUNTA(ContactEducation[[#This Row],[Primary Contact]],ContactEducation[[#This Row],[Backup Contact]])))</f>
        <v/>
      </c>
      <c r="L79" s="130" t="str">
        <f>IF(ContactEducation[[#This Row],[Department]]="","",IF(AND(ContactEducation[[#This Row],[Roster Complete]]="Yes",ContactEducation[[#This Row],[Training Completion]]&gt;=98%),"Yes","No"))</f>
        <v/>
      </c>
      <c r="M79" s="127"/>
      <c r="N79" s="127"/>
      <c r="O79" s="127"/>
    </row>
    <row r="80" spans="1:15" x14ac:dyDescent="0.3">
      <c r="A80" s="125"/>
      <c r="B80" s="125"/>
      <c r="C80" s="125"/>
      <c r="D80" s="130" t="str">
        <f>IF(ContactEducation[[#This Row],[Department]]="","",IF(AND(ContactEducation[[#This Row],[Primary Contact]]&lt;&gt;"",ContactEducation[[#This Row],[Backup Contact]]&lt;&gt;""),"Yes","No"))</f>
        <v/>
      </c>
      <c r="E80" s="129"/>
      <c r="F80" s="132" t="str">
        <f>IF(ContactEducation[[#This Row],[Roster Last Validated]]="","",EDATE(ContactEducation[[#This Row],[Roster Last Validated]],3))</f>
        <v/>
      </c>
      <c r="G80" s="129"/>
      <c r="H80" s="129"/>
      <c r="I80" s="129"/>
      <c r="J80" s="129"/>
      <c r="K80" s="131" t="str">
        <f>IF(ContactEducation[[#This Row],[Department]]="","",IF(COUNTA(ContactEducation[[#This Row],[Primary Contact]],ContactEducation[[#This Row],[Backup Contact]])=0,"",(IF(AND(ContactEducation[[#This Row],[Primary Contact]]&lt;&gt;"",ContactEducation[[#This Row],[Primary Training Completed]]&lt;&gt;"",OR(ContactEducation[[#This Row],[Primary Training Due]]="",ContactEducation[[#This Row],[Primary Training Completed]]&lt;=ContactEducation[[#This Row],[Primary Training Due]])),1,0)+IF(AND(ContactEducation[[#This Row],[Backup Contact]]&lt;&gt;"",ContactEducation[[#This Row],[Backup Training Completed]]&lt;&gt;"",OR(ContactEducation[[#This Row],[Backup Training Due]]="",ContactEducation[[#This Row],[Backup Training Completed]]&lt;=ContactEducation[[#This Row],[Backup Training Due]])),1,0))/COUNTA(ContactEducation[[#This Row],[Primary Contact]],ContactEducation[[#This Row],[Backup Contact]])))</f>
        <v/>
      </c>
      <c r="L80" s="130" t="str">
        <f>IF(ContactEducation[[#This Row],[Department]]="","",IF(AND(ContactEducation[[#This Row],[Roster Complete]]="Yes",ContactEducation[[#This Row],[Training Completion]]&gt;=98%),"Yes","No"))</f>
        <v/>
      </c>
      <c r="M80" s="127"/>
      <c r="N80" s="127"/>
      <c r="O80" s="127"/>
    </row>
    <row r="81" spans="1:15" x14ac:dyDescent="0.3">
      <c r="A81" s="125"/>
      <c r="B81" s="125"/>
      <c r="C81" s="125"/>
      <c r="D81" s="130" t="str">
        <f>IF(ContactEducation[[#This Row],[Department]]="","",IF(AND(ContactEducation[[#This Row],[Primary Contact]]&lt;&gt;"",ContactEducation[[#This Row],[Backup Contact]]&lt;&gt;""),"Yes","No"))</f>
        <v/>
      </c>
      <c r="E81" s="129"/>
      <c r="F81" s="132" t="str">
        <f>IF(ContactEducation[[#This Row],[Roster Last Validated]]="","",EDATE(ContactEducation[[#This Row],[Roster Last Validated]],3))</f>
        <v/>
      </c>
      <c r="G81" s="129"/>
      <c r="H81" s="129"/>
      <c r="I81" s="129"/>
      <c r="J81" s="129"/>
      <c r="K81" s="131" t="str">
        <f>IF(ContactEducation[[#This Row],[Department]]="","",IF(COUNTA(ContactEducation[[#This Row],[Primary Contact]],ContactEducation[[#This Row],[Backup Contact]])=0,"",(IF(AND(ContactEducation[[#This Row],[Primary Contact]]&lt;&gt;"",ContactEducation[[#This Row],[Primary Training Completed]]&lt;&gt;"",OR(ContactEducation[[#This Row],[Primary Training Due]]="",ContactEducation[[#This Row],[Primary Training Completed]]&lt;=ContactEducation[[#This Row],[Primary Training Due]])),1,0)+IF(AND(ContactEducation[[#This Row],[Backup Contact]]&lt;&gt;"",ContactEducation[[#This Row],[Backup Training Completed]]&lt;&gt;"",OR(ContactEducation[[#This Row],[Backup Training Due]]="",ContactEducation[[#This Row],[Backup Training Completed]]&lt;=ContactEducation[[#This Row],[Backup Training Due]])),1,0))/COUNTA(ContactEducation[[#This Row],[Primary Contact]],ContactEducation[[#This Row],[Backup Contact]])))</f>
        <v/>
      </c>
      <c r="L81" s="130" t="str">
        <f>IF(ContactEducation[[#This Row],[Department]]="","",IF(AND(ContactEducation[[#This Row],[Roster Complete]]="Yes",ContactEducation[[#This Row],[Training Completion]]&gt;=98%),"Yes","No"))</f>
        <v/>
      </c>
      <c r="M81" s="127"/>
      <c r="N81" s="127"/>
      <c r="O81" s="127"/>
    </row>
    <row r="82" spans="1:15" x14ac:dyDescent="0.3">
      <c r="A82" s="125"/>
      <c r="B82" s="125"/>
      <c r="C82" s="125"/>
      <c r="D82" s="130" t="str">
        <f>IF(ContactEducation[[#This Row],[Department]]="","",IF(AND(ContactEducation[[#This Row],[Primary Contact]]&lt;&gt;"",ContactEducation[[#This Row],[Backup Contact]]&lt;&gt;""),"Yes","No"))</f>
        <v/>
      </c>
      <c r="E82" s="129"/>
      <c r="F82" s="132" t="str">
        <f>IF(ContactEducation[[#This Row],[Roster Last Validated]]="","",EDATE(ContactEducation[[#This Row],[Roster Last Validated]],3))</f>
        <v/>
      </c>
      <c r="G82" s="129"/>
      <c r="H82" s="129"/>
      <c r="I82" s="129"/>
      <c r="J82" s="129"/>
      <c r="K82" s="131" t="str">
        <f>IF(ContactEducation[[#This Row],[Department]]="","",IF(COUNTA(ContactEducation[[#This Row],[Primary Contact]],ContactEducation[[#This Row],[Backup Contact]])=0,"",(IF(AND(ContactEducation[[#This Row],[Primary Contact]]&lt;&gt;"",ContactEducation[[#This Row],[Primary Training Completed]]&lt;&gt;"",OR(ContactEducation[[#This Row],[Primary Training Due]]="",ContactEducation[[#This Row],[Primary Training Completed]]&lt;=ContactEducation[[#This Row],[Primary Training Due]])),1,0)+IF(AND(ContactEducation[[#This Row],[Backup Contact]]&lt;&gt;"",ContactEducation[[#This Row],[Backup Training Completed]]&lt;&gt;"",OR(ContactEducation[[#This Row],[Backup Training Due]]="",ContactEducation[[#This Row],[Backup Training Completed]]&lt;=ContactEducation[[#This Row],[Backup Training Due]])),1,0))/COUNTA(ContactEducation[[#This Row],[Primary Contact]],ContactEducation[[#This Row],[Backup Contact]])))</f>
        <v/>
      </c>
      <c r="L82" s="130" t="str">
        <f>IF(ContactEducation[[#This Row],[Department]]="","",IF(AND(ContactEducation[[#This Row],[Roster Complete]]="Yes",ContactEducation[[#This Row],[Training Completion]]&gt;=98%),"Yes","No"))</f>
        <v/>
      </c>
      <c r="M82" s="127"/>
      <c r="N82" s="127"/>
      <c r="O82" s="127"/>
    </row>
    <row r="83" spans="1:15" x14ac:dyDescent="0.3">
      <c r="A83" s="125"/>
      <c r="B83" s="125"/>
      <c r="C83" s="125"/>
      <c r="D83" s="130" t="str">
        <f>IF(ContactEducation[[#This Row],[Department]]="","",IF(AND(ContactEducation[[#This Row],[Primary Contact]]&lt;&gt;"",ContactEducation[[#This Row],[Backup Contact]]&lt;&gt;""),"Yes","No"))</f>
        <v/>
      </c>
      <c r="E83" s="129"/>
      <c r="F83" s="132" t="str">
        <f>IF(ContactEducation[[#This Row],[Roster Last Validated]]="","",EDATE(ContactEducation[[#This Row],[Roster Last Validated]],3))</f>
        <v/>
      </c>
      <c r="G83" s="129"/>
      <c r="H83" s="129"/>
      <c r="I83" s="129"/>
      <c r="J83" s="129"/>
      <c r="K83" s="131" t="str">
        <f>IF(ContactEducation[[#This Row],[Department]]="","",IF(COUNTA(ContactEducation[[#This Row],[Primary Contact]],ContactEducation[[#This Row],[Backup Contact]])=0,"",(IF(AND(ContactEducation[[#This Row],[Primary Contact]]&lt;&gt;"",ContactEducation[[#This Row],[Primary Training Completed]]&lt;&gt;"",OR(ContactEducation[[#This Row],[Primary Training Due]]="",ContactEducation[[#This Row],[Primary Training Completed]]&lt;=ContactEducation[[#This Row],[Primary Training Due]])),1,0)+IF(AND(ContactEducation[[#This Row],[Backup Contact]]&lt;&gt;"",ContactEducation[[#This Row],[Backup Training Completed]]&lt;&gt;"",OR(ContactEducation[[#This Row],[Backup Training Due]]="",ContactEducation[[#This Row],[Backup Training Completed]]&lt;=ContactEducation[[#This Row],[Backup Training Due]])),1,0))/COUNTA(ContactEducation[[#This Row],[Primary Contact]],ContactEducation[[#This Row],[Backup Contact]])))</f>
        <v/>
      </c>
      <c r="L83" s="130" t="str">
        <f>IF(ContactEducation[[#This Row],[Department]]="","",IF(AND(ContactEducation[[#This Row],[Roster Complete]]="Yes",ContactEducation[[#This Row],[Training Completion]]&gt;=98%),"Yes","No"))</f>
        <v/>
      </c>
      <c r="M83" s="127"/>
      <c r="N83" s="127"/>
      <c r="O83" s="127"/>
    </row>
    <row r="84" spans="1:15" x14ac:dyDescent="0.3">
      <c r="A84" s="125"/>
      <c r="B84" s="125"/>
      <c r="C84" s="125"/>
      <c r="D84" s="130" t="str">
        <f>IF(ContactEducation[[#This Row],[Department]]="","",IF(AND(ContactEducation[[#This Row],[Primary Contact]]&lt;&gt;"",ContactEducation[[#This Row],[Backup Contact]]&lt;&gt;""),"Yes","No"))</f>
        <v/>
      </c>
      <c r="E84" s="129"/>
      <c r="F84" s="132" t="str">
        <f>IF(ContactEducation[[#This Row],[Roster Last Validated]]="","",EDATE(ContactEducation[[#This Row],[Roster Last Validated]],3))</f>
        <v/>
      </c>
      <c r="G84" s="129"/>
      <c r="H84" s="129"/>
      <c r="I84" s="129"/>
      <c r="J84" s="129"/>
      <c r="K84" s="131" t="str">
        <f>IF(ContactEducation[[#This Row],[Department]]="","",IF(COUNTA(ContactEducation[[#This Row],[Primary Contact]],ContactEducation[[#This Row],[Backup Contact]])=0,"",(IF(AND(ContactEducation[[#This Row],[Primary Contact]]&lt;&gt;"",ContactEducation[[#This Row],[Primary Training Completed]]&lt;&gt;"",OR(ContactEducation[[#This Row],[Primary Training Due]]="",ContactEducation[[#This Row],[Primary Training Completed]]&lt;=ContactEducation[[#This Row],[Primary Training Due]])),1,0)+IF(AND(ContactEducation[[#This Row],[Backup Contact]]&lt;&gt;"",ContactEducation[[#This Row],[Backup Training Completed]]&lt;&gt;"",OR(ContactEducation[[#This Row],[Backup Training Due]]="",ContactEducation[[#This Row],[Backup Training Completed]]&lt;=ContactEducation[[#This Row],[Backup Training Due]])),1,0))/COUNTA(ContactEducation[[#This Row],[Primary Contact]],ContactEducation[[#This Row],[Backup Contact]])))</f>
        <v/>
      </c>
      <c r="L84" s="130" t="str">
        <f>IF(ContactEducation[[#This Row],[Department]]="","",IF(AND(ContactEducation[[#This Row],[Roster Complete]]="Yes",ContactEducation[[#This Row],[Training Completion]]&gt;=98%),"Yes","No"))</f>
        <v/>
      </c>
      <c r="M84" s="127"/>
      <c r="N84" s="127"/>
      <c r="O84" s="127"/>
    </row>
    <row r="85" spans="1:15" x14ac:dyDescent="0.3">
      <c r="A85" s="125"/>
      <c r="B85" s="125"/>
      <c r="C85" s="125"/>
      <c r="D85" s="130" t="str">
        <f>IF(ContactEducation[[#This Row],[Department]]="","",IF(AND(ContactEducation[[#This Row],[Primary Contact]]&lt;&gt;"",ContactEducation[[#This Row],[Backup Contact]]&lt;&gt;""),"Yes","No"))</f>
        <v/>
      </c>
      <c r="E85" s="129"/>
      <c r="F85" s="132" t="str">
        <f>IF(ContactEducation[[#This Row],[Roster Last Validated]]="","",EDATE(ContactEducation[[#This Row],[Roster Last Validated]],3))</f>
        <v/>
      </c>
      <c r="G85" s="129"/>
      <c r="H85" s="129"/>
      <c r="I85" s="129"/>
      <c r="J85" s="129"/>
      <c r="K85" s="131" t="str">
        <f>IF(ContactEducation[[#This Row],[Department]]="","",IF(COUNTA(ContactEducation[[#This Row],[Primary Contact]],ContactEducation[[#This Row],[Backup Contact]])=0,"",(IF(AND(ContactEducation[[#This Row],[Primary Contact]]&lt;&gt;"",ContactEducation[[#This Row],[Primary Training Completed]]&lt;&gt;"",OR(ContactEducation[[#This Row],[Primary Training Due]]="",ContactEducation[[#This Row],[Primary Training Completed]]&lt;=ContactEducation[[#This Row],[Primary Training Due]])),1,0)+IF(AND(ContactEducation[[#This Row],[Backup Contact]]&lt;&gt;"",ContactEducation[[#This Row],[Backup Training Completed]]&lt;&gt;"",OR(ContactEducation[[#This Row],[Backup Training Due]]="",ContactEducation[[#This Row],[Backup Training Completed]]&lt;=ContactEducation[[#This Row],[Backup Training Due]])),1,0))/COUNTA(ContactEducation[[#This Row],[Primary Contact]],ContactEducation[[#This Row],[Backup Contact]])))</f>
        <v/>
      </c>
      <c r="L85" s="130" t="str">
        <f>IF(ContactEducation[[#This Row],[Department]]="","",IF(AND(ContactEducation[[#This Row],[Roster Complete]]="Yes",ContactEducation[[#This Row],[Training Completion]]&gt;=98%),"Yes","No"))</f>
        <v/>
      </c>
      <c r="M85" s="127"/>
      <c r="N85" s="127"/>
      <c r="O85" s="127"/>
    </row>
  </sheetData>
  <mergeCells count="9">
    <mergeCell ref="A44:O44"/>
    <mergeCell ref="A63:O63"/>
    <mergeCell ref="A64:O64"/>
    <mergeCell ref="A1:O1"/>
    <mergeCell ref="A2:O2"/>
    <mergeCell ref="A4:O4"/>
    <mergeCell ref="A8:O8"/>
    <mergeCell ref="A9:O9"/>
    <mergeCell ref="A43:O43"/>
  </mergeCells>
  <conditionalFormatting sqref="L66:L85">
    <cfRule type="expression" dxfId="7" priority="7">
      <formula>$L66="No"</formula>
    </cfRule>
    <cfRule type="expression" dxfId="6" priority="8">
      <formula>$L66="Yes"</formula>
    </cfRule>
  </conditionalFormatting>
  <conditionalFormatting sqref="M46:M60">
    <cfRule type="colorScale" priority="9">
      <colorScale>
        <cfvo type="min"/>
        <cfvo type="percentile" val="0.98"/>
        <cfvo type="max"/>
        <color rgb="FFF4CCCC"/>
        <color rgb="FFFFF2CC"/>
        <color rgb="FFE2F0D9"/>
      </colorScale>
    </cfRule>
  </conditionalFormatting>
  <conditionalFormatting sqref="N46:N60">
    <cfRule type="expression" dxfId="5" priority="5">
      <formula>$N46="No"</formula>
    </cfRule>
    <cfRule type="expression" dxfId="4" priority="6">
      <formula>$N46="Yes"</formula>
    </cfRule>
  </conditionalFormatting>
  <conditionalFormatting sqref="O11:O40">
    <cfRule type="expression" dxfId="3" priority="1">
      <formula>$O11="Escalate now"</formula>
    </cfRule>
    <cfRule type="expression" dxfId="2" priority="2">
      <formula>$O11="Overdue"</formula>
    </cfRule>
    <cfRule type="expression" dxfId="1" priority="3">
      <formula>$O11="Due soon"</formula>
    </cfRule>
    <cfRule type="expression" dxfId="0" priority="4">
      <formula>$O11="Closed"</formula>
    </cfRule>
  </conditionalFormatting>
  <dataValidations count="4">
    <dataValidation type="list" allowBlank="1" showInputMessage="1" showErrorMessage="1" sqref="C11:C40" xr:uid="{A2AA6EF0-7FA7-4CB2-A24D-68982DC20AD2}">
      <formula1>"High,Moderate,Low"</formula1>
    </dataValidation>
    <dataValidation type="list" allowBlank="1" showInputMessage="1" showErrorMessage="1" sqref="I11:I40" xr:uid="{F4E2CA81-8545-4035-A383-BFCC4D07B6C2}">
      <formula1>"New,Assigned,In Progress,Pending Verification,Closed"</formula1>
    </dataValidation>
    <dataValidation type="list" allowBlank="1" showInputMessage="1" showErrorMessage="1" sqref="K11:K40" xr:uid="{73BF88BD-F8D9-4A86-8F40-1E602B435142}">
      <formula1>"Yes,No"</formula1>
    </dataValidation>
    <dataValidation type="list" allowBlank="1" showInputMessage="1" showErrorMessage="1" sqref="D46:L60" xr:uid="{0B0C0529-2EAD-43E4-A144-6ADB28EDC7BC}">
      <formula1>"Yes,No,Pending,N/A"</formula1>
    </dataValidation>
  </dataValidations>
  <pageMargins left="0.7" right="0.7" top="0.75" bottom="0.75" header="0.3" footer="0.3"/>
  <pageSetup paperSize="5" scale="48" orientation="landscape" verticalDpi="0" copies="2" r:id="rId1"/>
  <tableParts count="3">
    <tablePart r:id="rId2"/>
    <tablePart r:id="rId3"/>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82CEE4-D868-4ECB-A3E1-AC0644D2900B}">
  <sheetPr>
    <tabColor rgb="FF003399"/>
  </sheetPr>
  <dimension ref="A1:E93"/>
  <sheetViews>
    <sheetView zoomScaleNormal="100" workbookViewId="0">
      <selection activeCell="B4" sqref="B4:D91"/>
    </sheetView>
  </sheetViews>
  <sheetFormatPr defaultColWidth="41" defaultRowHeight="14.4" x14ac:dyDescent="0.3"/>
  <cols>
    <col min="1" max="1" width="6.33203125" customWidth="1"/>
    <col min="2" max="2" width="35.109375" style="34" customWidth="1"/>
    <col min="3" max="3" width="64.5546875" customWidth="1"/>
    <col min="4" max="4" width="54" customWidth="1"/>
    <col min="5" max="5" width="8.5546875" customWidth="1"/>
  </cols>
  <sheetData>
    <row r="1" spans="1:5" x14ac:dyDescent="0.3">
      <c r="A1" s="86"/>
      <c r="B1" s="89"/>
      <c r="C1" s="86"/>
      <c r="D1" s="86"/>
      <c r="E1" s="86"/>
    </row>
    <row r="2" spans="1:5" x14ac:dyDescent="0.3">
      <c r="A2" s="86"/>
      <c r="B2" s="89"/>
      <c r="C2" s="86"/>
      <c r="D2" s="86"/>
      <c r="E2" s="86"/>
    </row>
    <row r="3" spans="1:5" ht="18" customHeight="1" thickBot="1" x14ac:dyDescent="0.35">
      <c r="A3" s="86"/>
      <c r="B3" s="89"/>
      <c r="C3" s="86"/>
      <c r="D3" s="86"/>
      <c r="E3" s="86"/>
    </row>
    <row r="4" spans="1:5" ht="24" customHeight="1" thickTop="1" thickBot="1" x14ac:dyDescent="0.55000000000000004">
      <c r="A4" s="86"/>
      <c r="B4" s="166" t="s">
        <v>86</v>
      </c>
      <c r="C4" s="181"/>
      <c r="D4" s="182"/>
      <c r="E4" s="86"/>
    </row>
    <row r="5" spans="1:5" s="32" customFormat="1" ht="16.2" thickTop="1" x14ac:dyDescent="0.3">
      <c r="A5" s="87"/>
      <c r="B5" s="94" t="s">
        <v>85</v>
      </c>
      <c r="C5" s="95" t="s">
        <v>71</v>
      </c>
      <c r="D5" s="96" t="s">
        <v>73</v>
      </c>
      <c r="E5" s="87"/>
    </row>
    <row r="6" spans="1:5" ht="43.2" x14ac:dyDescent="0.3">
      <c r="A6" s="86"/>
      <c r="B6" s="70" t="s">
        <v>36</v>
      </c>
      <c r="C6" s="40" t="s">
        <v>74</v>
      </c>
      <c r="D6" s="42" t="s">
        <v>75</v>
      </c>
      <c r="E6" s="86"/>
    </row>
    <row r="7" spans="1:5" ht="43.2" x14ac:dyDescent="0.3">
      <c r="A7" s="86"/>
      <c r="B7" s="70" t="s">
        <v>76</v>
      </c>
      <c r="C7" s="40" t="s">
        <v>77</v>
      </c>
      <c r="D7" s="42" t="s">
        <v>78</v>
      </c>
      <c r="E7" s="86"/>
    </row>
    <row r="8" spans="1:5" ht="43.2" x14ac:dyDescent="0.3">
      <c r="A8" s="86"/>
      <c r="B8" s="70" t="s">
        <v>80</v>
      </c>
      <c r="C8" s="40" t="s">
        <v>79</v>
      </c>
      <c r="D8" s="42" t="s">
        <v>81</v>
      </c>
      <c r="E8" s="86"/>
    </row>
    <row r="9" spans="1:5" ht="58.2" thickBot="1" x14ac:dyDescent="0.35">
      <c r="A9" s="86"/>
      <c r="B9" s="97" t="s">
        <v>83</v>
      </c>
      <c r="C9" s="44" t="s">
        <v>82</v>
      </c>
      <c r="D9" s="98" t="s">
        <v>84</v>
      </c>
      <c r="E9" s="86"/>
    </row>
    <row r="10" spans="1:5" ht="15.6" thickTop="1" thickBot="1" x14ac:dyDescent="0.35">
      <c r="A10" s="86"/>
      <c r="B10" s="89"/>
      <c r="C10" s="90"/>
      <c r="D10" s="90"/>
      <c r="E10" s="86"/>
    </row>
    <row r="11" spans="1:5" ht="28.5" customHeight="1" thickTop="1" x14ac:dyDescent="0.5">
      <c r="A11" s="86"/>
      <c r="B11" s="183" t="s">
        <v>60</v>
      </c>
      <c r="C11" s="184"/>
      <c r="D11" s="185"/>
      <c r="E11" s="86"/>
    </row>
    <row r="12" spans="1:5" s="33" customFormat="1" ht="15.6" x14ac:dyDescent="0.3">
      <c r="A12" s="88"/>
      <c r="B12" s="75" t="s">
        <v>87</v>
      </c>
      <c r="C12" s="35" t="s">
        <v>71</v>
      </c>
      <c r="D12" s="76" t="s">
        <v>72</v>
      </c>
      <c r="E12" s="88"/>
    </row>
    <row r="13" spans="1:5" ht="40.5" customHeight="1" x14ac:dyDescent="0.3">
      <c r="A13" s="86"/>
      <c r="B13" s="77" t="s">
        <v>62</v>
      </c>
      <c r="C13" s="37" t="s">
        <v>61</v>
      </c>
      <c r="D13" s="78" t="s">
        <v>12</v>
      </c>
      <c r="E13" s="86"/>
    </row>
    <row r="14" spans="1:5" ht="45.9" customHeight="1" x14ac:dyDescent="0.3">
      <c r="A14" s="86"/>
      <c r="B14" s="77" t="s">
        <v>63</v>
      </c>
      <c r="C14" s="37" t="s">
        <v>67</v>
      </c>
      <c r="D14" s="78" t="s">
        <v>13</v>
      </c>
      <c r="E14" s="86"/>
    </row>
    <row r="15" spans="1:5" ht="33.6" x14ac:dyDescent="0.3">
      <c r="A15" s="86"/>
      <c r="B15" s="77" t="s">
        <v>64</v>
      </c>
      <c r="C15" s="37" t="s">
        <v>68</v>
      </c>
      <c r="D15" s="78" t="s">
        <v>14</v>
      </c>
      <c r="E15" s="86"/>
    </row>
    <row r="16" spans="1:5" ht="43.2" x14ac:dyDescent="0.3">
      <c r="A16" s="86"/>
      <c r="B16" s="77" t="s">
        <v>65</v>
      </c>
      <c r="C16" s="37" t="s">
        <v>69</v>
      </c>
      <c r="D16" s="79" t="s">
        <v>15</v>
      </c>
      <c r="E16" s="86"/>
    </row>
    <row r="17" spans="1:5" ht="51.9" customHeight="1" thickBot="1" x14ac:dyDescent="0.35">
      <c r="A17" s="86"/>
      <c r="B17" s="80" t="s">
        <v>66</v>
      </c>
      <c r="C17" s="81" t="s">
        <v>70</v>
      </c>
      <c r="D17" s="82" t="s">
        <v>16</v>
      </c>
      <c r="E17" s="86"/>
    </row>
    <row r="18" spans="1:5" ht="17.100000000000001" customHeight="1" thickTop="1" thickBot="1" x14ac:dyDescent="0.35">
      <c r="A18" s="86"/>
      <c r="B18" s="91"/>
      <c r="C18" s="90"/>
      <c r="D18" s="92"/>
      <c r="E18" s="86"/>
    </row>
    <row r="19" spans="1:5" ht="17.100000000000001" customHeight="1" thickTop="1" x14ac:dyDescent="0.5">
      <c r="A19" s="86"/>
      <c r="B19" s="226" t="s">
        <v>17</v>
      </c>
      <c r="C19" s="227"/>
      <c r="D19" s="228"/>
      <c r="E19" s="86"/>
    </row>
    <row r="20" spans="1:5" ht="38.1" customHeight="1" thickBot="1" x14ac:dyDescent="0.35">
      <c r="A20" s="86"/>
      <c r="B20" s="229" t="s">
        <v>202</v>
      </c>
      <c r="C20" s="230"/>
      <c r="D20" s="231"/>
      <c r="E20" s="86"/>
    </row>
    <row r="21" spans="1:5" ht="38.1" customHeight="1" thickTop="1" x14ac:dyDescent="0.3">
      <c r="A21" s="86"/>
      <c r="B21" s="83" t="s">
        <v>165</v>
      </c>
      <c r="C21" s="84" t="s">
        <v>71</v>
      </c>
      <c r="D21" s="85" t="s">
        <v>73</v>
      </c>
      <c r="E21" s="86"/>
    </row>
    <row r="22" spans="1:5" ht="33.6" customHeight="1" x14ac:dyDescent="0.3">
      <c r="A22" s="86"/>
      <c r="B22" s="232" t="s">
        <v>162</v>
      </c>
      <c r="C22" s="74" t="s">
        <v>163</v>
      </c>
      <c r="D22" s="233" t="s">
        <v>176</v>
      </c>
      <c r="E22" s="86"/>
    </row>
    <row r="23" spans="1:5" ht="17.100000000000001" customHeight="1" x14ac:dyDescent="0.3">
      <c r="A23" s="86"/>
      <c r="B23" s="218"/>
      <c r="C23" s="40" t="s">
        <v>164</v>
      </c>
      <c r="D23" s="234"/>
      <c r="E23" s="86"/>
    </row>
    <row r="24" spans="1:5" ht="17.100000000000001" customHeight="1" x14ac:dyDescent="0.3">
      <c r="A24" s="86"/>
      <c r="B24" s="218" t="s">
        <v>166</v>
      </c>
      <c r="C24" s="73" t="s">
        <v>167</v>
      </c>
      <c r="D24" s="235" t="s">
        <v>170</v>
      </c>
      <c r="E24" s="86"/>
    </row>
    <row r="25" spans="1:5" ht="17.100000000000001" customHeight="1" x14ac:dyDescent="0.3">
      <c r="A25" s="86"/>
      <c r="B25" s="218"/>
      <c r="C25" s="73" t="s">
        <v>169</v>
      </c>
      <c r="D25" s="236"/>
      <c r="E25" s="86"/>
    </row>
    <row r="26" spans="1:5" ht="17.100000000000001" customHeight="1" x14ac:dyDescent="0.3">
      <c r="A26" s="86"/>
      <c r="B26" s="218"/>
      <c r="C26" s="73" t="s">
        <v>168</v>
      </c>
      <c r="D26" s="236"/>
      <c r="E26" s="86"/>
    </row>
    <row r="27" spans="1:5" ht="17.100000000000001" customHeight="1" x14ac:dyDescent="0.3">
      <c r="A27" s="86"/>
      <c r="B27" s="218" t="s">
        <v>171</v>
      </c>
      <c r="C27" s="219" t="s">
        <v>172</v>
      </c>
      <c r="D27" s="41" t="s">
        <v>173</v>
      </c>
      <c r="E27" s="86"/>
    </row>
    <row r="28" spans="1:5" ht="17.100000000000001" customHeight="1" x14ac:dyDescent="0.3">
      <c r="A28" s="86"/>
      <c r="B28" s="218"/>
      <c r="C28" s="219"/>
      <c r="D28" s="41" t="s">
        <v>174</v>
      </c>
      <c r="E28" s="86"/>
    </row>
    <row r="29" spans="1:5" ht="37.5" customHeight="1" x14ac:dyDescent="0.3">
      <c r="A29" s="86"/>
      <c r="B29" s="39" t="s">
        <v>21</v>
      </c>
      <c r="C29" s="40" t="s">
        <v>175</v>
      </c>
      <c r="D29" s="41" t="s">
        <v>177</v>
      </c>
      <c r="E29" s="86"/>
    </row>
    <row r="30" spans="1:5" ht="17.100000000000001" customHeight="1" x14ac:dyDescent="0.3">
      <c r="A30" s="86"/>
      <c r="B30" s="39" t="s">
        <v>22</v>
      </c>
      <c r="C30" s="40" t="s">
        <v>178</v>
      </c>
      <c r="D30" s="41" t="s">
        <v>181</v>
      </c>
      <c r="E30" s="86"/>
    </row>
    <row r="31" spans="1:5" ht="17.100000000000001" customHeight="1" thickBot="1" x14ac:dyDescent="0.35">
      <c r="A31" s="86"/>
      <c r="B31" s="43" t="s">
        <v>179</v>
      </c>
      <c r="C31" s="44" t="s">
        <v>180</v>
      </c>
      <c r="D31" s="45" t="s">
        <v>182</v>
      </c>
      <c r="E31" s="86"/>
    </row>
    <row r="32" spans="1:5" ht="17.100000000000001" customHeight="1" thickTop="1" thickBot="1" x14ac:dyDescent="0.35">
      <c r="A32" s="86"/>
      <c r="B32" s="91"/>
      <c r="C32" s="90"/>
      <c r="D32" s="92"/>
      <c r="E32" s="86"/>
    </row>
    <row r="33" spans="1:5" ht="54" customHeight="1" thickTop="1" thickBot="1" x14ac:dyDescent="0.55000000000000004">
      <c r="A33" s="86"/>
      <c r="B33" s="186" t="s">
        <v>89</v>
      </c>
      <c r="C33" s="187"/>
      <c r="D33" s="188"/>
      <c r="E33" s="86"/>
    </row>
    <row r="34" spans="1:5" ht="29.1" customHeight="1" thickTop="1" thickBot="1" x14ac:dyDescent="0.35">
      <c r="A34" s="86"/>
      <c r="B34" s="189" t="s">
        <v>101</v>
      </c>
      <c r="C34" s="190"/>
      <c r="D34" s="191"/>
      <c r="E34" s="88"/>
    </row>
    <row r="35" spans="1:5" ht="15.6" thickTop="1" thickBot="1" x14ac:dyDescent="0.35">
      <c r="A35" s="86"/>
      <c r="B35" s="53" t="s">
        <v>90</v>
      </c>
      <c r="C35" s="54" t="s">
        <v>92</v>
      </c>
      <c r="D35" s="55" t="s">
        <v>93</v>
      </c>
      <c r="E35" s="86"/>
    </row>
    <row r="36" spans="1:5" ht="43.8" thickTop="1" x14ac:dyDescent="0.3">
      <c r="A36" s="86"/>
      <c r="B36" s="50" t="s">
        <v>88</v>
      </c>
      <c r="C36" s="51" t="s">
        <v>91</v>
      </c>
      <c r="D36" s="52" t="s">
        <v>94</v>
      </c>
      <c r="E36" s="86"/>
    </row>
    <row r="37" spans="1:5" ht="28.8" x14ac:dyDescent="0.3">
      <c r="A37" s="86"/>
      <c r="B37" s="36" t="s">
        <v>95</v>
      </c>
      <c r="C37" s="46" t="s">
        <v>97</v>
      </c>
      <c r="D37" s="47" t="s">
        <v>96</v>
      </c>
      <c r="E37" s="86"/>
    </row>
    <row r="38" spans="1:5" ht="30.9" customHeight="1" thickBot="1" x14ac:dyDescent="0.35">
      <c r="A38" s="86"/>
      <c r="B38" s="38" t="s">
        <v>99</v>
      </c>
      <c r="C38" s="48" t="s">
        <v>98</v>
      </c>
      <c r="D38" s="49" t="s">
        <v>100</v>
      </c>
      <c r="E38" s="86"/>
    </row>
    <row r="39" spans="1:5" ht="30.9" customHeight="1" thickTop="1" thickBot="1" x14ac:dyDescent="0.35">
      <c r="A39" s="86"/>
      <c r="B39" s="192" t="s">
        <v>121</v>
      </c>
      <c r="C39" s="193"/>
      <c r="D39" s="194"/>
      <c r="E39" s="86"/>
    </row>
    <row r="40" spans="1:5" ht="37.5" customHeight="1" thickTop="1" thickBot="1" x14ac:dyDescent="0.55000000000000004">
      <c r="A40" s="86"/>
      <c r="B40" s="198" t="s">
        <v>125</v>
      </c>
      <c r="C40" s="199"/>
      <c r="D40" s="199"/>
      <c r="E40" s="86"/>
    </row>
    <row r="41" spans="1:5" ht="17.399999999999999" customHeight="1" thickTop="1" x14ac:dyDescent="0.3">
      <c r="A41" s="86"/>
      <c r="B41" s="206" t="s">
        <v>131</v>
      </c>
      <c r="C41" s="200" t="s">
        <v>126</v>
      </c>
      <c r="D41" s="201"/>
      <c r="E41" s="86"/>
    </row>
    <row r="42" spans="1:5" ht="19.5" customHeight="1" x14ac:dyDescent="0.3">
      <c r="A42" s="86"/>
      <c r="B42" s="207"/>
      <c r="C42" s="204" t="s">
        <v>127</v>
      </c>
      <c r="D42" s="205"/>
      <c r="E42" s="86"/>
    </row>
    <row r="43" spans="1:5" ht="15" customHeight="1" x14ac:dyDescent="0.3">
      <c r="A43" s="86"/>
      <c r="B43" s="207"/>
      <c r="C43" s="204" t="s">
        <v>128</v>
      </c>
      <c r="D43" s="205"/>
      <c r="E43" s="86"/>
    </row>
    <row r="44" spans="1:5" ht="17.100000000000001" customHeight="1" x14ac:dyDescent="0.3">
      <c r="A44" s="86"/>
      <c r="B44" s="207"/>
      <c r="C44" s="204" t="s">
        <v>129</v>
      </c>
      <c r="D44" s="205"/>
      <c r="E44" s="86"/>
    </row>
    <row r="45" spans="1:5" ht="18" customHeight="1" thickBot="1" x14ac:dyDescent="0.35">
      <c r="A45" s="86"/>
      <c r="B45" s="208"/>
      <c r="C45" s="202" t="s">
        <v>130</v>
      </c>
      <c r="D45" s="203"/>
      <c r="E45" s="86"/>
    </row>
    <row r="46" spans="1:5" ht="18" customHeight="1" thickTop="1" x14ac:dyDescent="0.3">
      <c r="A46" s="86"/>
      <c r="B46" s="206" t="s">
        <v>136</v>
      </c>
      <c r="C46" s="200" t="s">
        <v>132</v>
      </c>
      <c r="D46" s="201"/>
      <c r="E46" s="86"/>
    </row>
    <row r="47" spans="1:5" ht="13.5" customHeight="1" x14ac:dyDescent="0.3">
      <c r="A47" s="86"/>
      <c r="B47" s="207"/>
      <c r="C47" s="204" t="s">
        <v>133</v>
      </c>
      <c r="D47" s="205"/>
      <c r="E47" s="86"/>
    </row>
    <row r="48" spans="1:5" ht="15.6" customHeight="1" x14ac:dyDescent="0.3">
      <c r="A48" s="86"/>
      <c r="B48" s="207"/>
      <c r="C48" s="204" t="s">
        <v>134</v>
      </c>
      <c r="D48" s="205"/>
      <c r="E48" s="86"/>
    </row>
    <row r="49" spans="1:5" ht="21.6" customHeight="1" thickBot="1" x14ac:dyDescent="0.35">
      <c r="A49" s="86"/>
      <c r="B49" s="208"/>
      <c r="C49" s="202" t="s">
        <v>135</v>
      </c>
      <c r="D49" s="203"/>
      <c r="E49" s="86"/>
    </row>
    <row r="50" spans="1:5" ht="17.100000000000001" customHeight="1" thickTop="1" x14ac:dyDescent="0.3">
      <c r="A50" s="86"/>
      <c r="B50" s="215" t="s">
        <v>141</v>
      </c>
      <c r="C50" s="209" t="s">
        <v>137</v>
      </c>
      <c r="D50" s="210"/>
      <c r="E50" s="86"/>
    </row>
    <row r="51" spans="1:5" ht="18.600000000000001" customHeight="1" x14ac:dyDescent="0.3">
      <c r="A51" s="86"/>
      <c r="B51" s="216"/>
      <c r="C51" s="211" t="s">
        <v>138</v>
      </c>
      <c r="D51" s="212"/>
      <c r="E51" s="86"/>
    </row>
    <row r="52" spans="1:5" ht="17.399999999999999" customHeight="1" x14ac:dyDescent="0.3">
      <c r="A52" s="86"/>
      <c r="B52" s="216"/>
      <c r="C52" s="211" t="s">
        <v>139</v>
      </c>
      <c r="D52" s="212"/>
      <c r="E52" s="86"/>
    </row>
    <row r="53" spans="1:5" ht="19.5" customHeight="1" thickBot="1" x14ac:dyDescent="0.35">
      <c r="A53" s="86"/>
      <c r="B53" s="217"/>
      <c r="C53" s="213" t="s">
        <v>140</v>
      </c>
      <c r="D53" s="214"/>
      <c r="E53" s="86"/>
    </row>
    <row r="54" spans="1:5" ht="18" customHeight="1" thickTop="1" x14ac:dyDescent="0.3">
      <c r="A54" s="86"/>
      <c r="B54" s="215" t="s">
        <v>146</v>
      </c>
      <c r="C54" s="209" t="s">
        <v>142</v>
      </c>
      <c r="D54" s="210"/>
      <c r="E54" s="86"/>
    </row>
    <row r="55" spans="1:5" ht="14.4" customHeight="1" x14ac:dyDescent="0.3">
      <c r="A55" s="86"/>
      <c r="B55" s="216"/>
      <c r="C55" s="211" t="s">
        <v>143</v>
      </c>
      <c r="D55" s="212"/>
      <c r="E55" s="86"/>
    </row>
    <row r="56" spans="1:5" ht="16.5" customHeight="1" x14ac:dyDescent="0.3">
      <c r="A56" s="86"/>
      <c r="B56" s="216"/>
      <c r="C56" s="211" t="s">
        <v>144</v>
      </c>
      <c r="D56" s="212"/>
      <c r="E56" s="86"/>
    </row>
    <row r="57" spans="1:5" ht="18.899999999999999" customHeight="1" thickBot="1" x14ac:dyDescent="0.35">
      <c r="A57" s="86"/>
      <c r="B57" s="217"/>
      <c r="C57" s="213" t="s">
        <v>145</v>
      </c>
      <c r="D57" s="214"/>
      <c r="E57" s="86"/>
    </row>
    <row r="58" spans="1:5" ht="16.5" customHeight="1" thickTop="1" x14ac:dyDescent="0.3">
      <c r="A58" s="86"/>
      <c r="B58" s="215" t="s">
        <v>151</v>
      </c>
      <c r="C58" s="209" t="s">
        <v>147</v>
      </c>
      <c r="D58" s="210"/>
      <c r="E58" s="86"/>
    </row>
    <row r="59" spans="1:5" ht="17.100000000000001" customHeight="1" x14ac:dyDescent="0.3">
      <c r="A59" s="86"/>
      <c r="B59" s="216"/>
      <c r="C59" s="211" t="s">
        <v>148</v>
      </c>
      <c r="D59" s="212"/>
      <c r="E59" s="86"/>
    </row>
    <row r="60" spans="1:5" ht="17.100000000000001" customHeight="1" x14ac:dyDescent="0.3">
      <c r="A60" s="86"/>
      <c r="B60" s="216"/>
      <c r="C60" s="211" t="s">
        <v>149</v>
      </c>
      <c r="D60" s="212"/>
      <c r="E60" s="86"/>
    </row>
    <row r="61" spans="1:5" ht="15" customHeight="1" thickBot="1" x14ac:dyDescent="0.35">
      <c r="A61" s="86"/>
      <c r="B61" s="217"/>
      <c r="C61" s="213" t="s">
        <v>150</v>
      </c>
      <c r="D61" s="214"/>
      <c r="E61" s="86"/>
    </row>
    <row r="62" spans="1:5" ht="17.399999999999999" customHeight="1" thickTop="1" x14ac:dyDescent="0.3">
      <c r="A62" s="86"/>
      <c r="B62" s="206" t="s">
        <v>156</v>
      </c>
      <c r="C62" s="200" t="s">
        <v>152</v>
      </c>
      <c r="D62" s="201"/>
      <c r="E62" s="86"/>
    </row>
    <row r="63" spans="1:5" ht="14.4" customHeight="1" x14ac:dyDescent="0.3">
      <c r="A63" s="86"/>
      <c r="B63" s="207"/>
      <c r="C63" s="204" t="s">
        <v>153</v>
      </c>
      <c r="D63" s="205"/>
      <c r="E63" s="86"/>
    </row>
    <row r="64" spans="1:5" ht="15.6" customHeight="1" x14ac:dyDescent="0.3">
      <c r="A64" s="86"/>
      <c r="B64" s="207"/>
      <c r="C64" s="204" t="s">
        <v>154</v>
      </c>
      <c r="D64" s="205"/>
      <c r="E64" s="86"/>
    </row>
    <row r="65" spans="1:5" ht="18" customHeight="1" thickBot="1" x14ac:dyDescent="0.35">
      <c r="A65" s="86"/>
      <c r="B65" s="208"/>
      <c r="C65" s="202" t="s">
        <v>155</v>
      </c>
      <c r="D65" s="203"/>
      <c r="E65" s="86"/>
    </row>
    <row r="66" spans="1:5" ht="19.5" customHeight="1" thickTop="1" x14ac:dyDescent="0.3">
      <c r="A66" s="86"/>
      <c r="B66" s="237" t="s">
        <v>161</v>
      </c>
      <c r="C66" s="209" t="s">
        <v>157</v>
      </c>
      <c r="D66" s="210"/>
      <c r="E66" s="86"/>
    </row>
    <row r="67" spans="1:5" ht="16.5" customHeight="1" x14ac:dyDescent="0.3">
      <c r="A67" s="86"/>
      <c r="B67" s="238"/>
      <c r="C67" s="211" t="s">
        <v>158</v>
      </c>
      <c r="D67" s="212"/>
      <c r="E67" s="86"/>
    </row>
    <row r="68" spans="1:5" ht="15.9" customHeight="1" x14ac:dyDescent="0.3">
      <c r="A68" s="86"/>
      <c r="B68" s="238"/>
      <c r="C68" s="211" t="s">
        <v>159</v>
      </c>
      <c r="D68" s="212"/>
      <c r="E68" s="86"/>
    </row>
    <row r="69" spans="1:5" ht="15" thickBot="1" x14ac:dyDescent="0.35">
      <c r="A69" s="86"/>
      <c r="B69" s="239"/>
      <c r="C69" s="213" t="s">
        <v>160</v>
      </c>
      <c r="D69" s="214"/>
      <c r="E69" s="86"/>
    </row>
    <row r="70" spans="1:5" ht="15.6" thickTop="1" thickBot="1" x14ac:dyDescent="0.35">
      <c r="A70" s="86"/>
      <c r="B70" s="93"/>
      <c r="C70" s="86"/>
      <c r="D70" s="86"/>
      <c r="E70" s="86"/>
    </row>
    <row r="71" spans="1:5" ht="26.4" thickTop="1" x14ac:dyDescent="0.5">
      <c r="A71" s="86"/>
      <c r="B71" s="220" t="s">
        <v>24</v>
      </c>
      <c r="C71" s="221"/>
      <c r="D71" s="222"/>
      <c r="E71" s="86"/>
    </row>
    <row r="72" spans="1:5" ht="38.1" customHeight="1" thickBot="1" x14ac:dyDescent="0.35">
      <c r="A72" s="86"/>
      <c r="B72" s="223" t="s">
        <v>192</v>
      </c>
      <c r="C72" s="224"/>
      <c r="D72" s="225"/>
      <c r="E72" s="86"/>
    </row>
    <row r="73" spans="1:5" ht="15" thickTop="1" x14ac:dyDescent="0.3">
      <c r="A73" s="86"/>
      <c r="B73" s="63" t="s">
        <v>183</v>
      </c>
      <c r="C73" s="68" t="s">
        <v>188</v>
      </c>
      <c r="D73" s="69" t="s">
        <v>194</v>
      </c>
      <c r="E73" s="86"/>
    </row>
    <row r="74" spans="1:5" x14ac:dyDescent="0.3">
      <c r="A74" s="86"/>
      <c r="B74" s="39" t="s">
        <v>184</v>
      </c>
      <c r="C74" s="64" t="s">
        <v>189</v>
      </c>
      <c r="D74" s="65" t="s">
        <v>195</v>
      </c>
      <c r="E74" s="86"/>
    </row>
    <row r="75" spans="1:5" x14ac:dyDescent="0.3">
      <c r="A75" s="86"/>
      <c r="B75" s="39" t="s">
        <v>185</v>
      </c>
      <c r="C75" s="64" t="s">
        <v>193</v>
      </c>
      <c r="D75" s="65"/>
      <c r="E75" s="86"/>
    </row>
    <row r="76" spans="1:5" x14ac:dyDescent="0.3">
      <c r="A76" s="86"/>
      <c r="B76" s="39" t="s">
        <v>186</v>
      </c>
      <c r="C76" s="64" t="s">
        <v>190</v>
      </c>
      <c r="D76" s="65"/>
      <c r="E76" s="86"/>
    </row>
    <row r="77" spans="1:5" ht="15" thickBot="1" x14ac:dyDescent="0.35">
      <c r="A77" s="86"/>
      <c r="B77" s="43" t="s">
        <v>187</v>
      </c>
      <c r="C77" s="66" t="s">
        <v>191</v>
      </c>
      <c r="D77" s="67" t="s">
        <v>196</v>
      </c>
      <c r="E77" s="86"/>
    </row>
    <row r="78" spans="1:5" ht="36.9" customHeight="1" thickTop="1" thickBot="1" x14ac:dyDescent="0.35">
      <c r="A78" s="86"/>
      <c r="B78" s="89"/>
      <c r="C78" s="86"/>
      <c r="D78" s="86"/>
      <c r="E78" s="86"/>
    </row>
    <row r="79" spans="1:5" ht="36.9" customHeight="1" thickTop="1" thickBot="1" x14ac:dyDescent="0.55000000000000004">
      <c r="A79" s="86"/>
      <c r="B79" s="195" t="s">
        <v>104</v>
      </c>
      <c r="C79" s="196"/>
      <c r="D79" s="197"/>
      <c r="E79" s="86"/>
    </row>
    <row r="80" spans="1:5" ht="15" customHeight="1" thickTop="1" thickBot="1" x14ac:dyDescent="0.35">
      <c r="A80" s="86"/>
      <c r="B80" s="192" t="s">
        <v>103</v>
      </c>
      <c r="C80" s="193"/>
      <c r="D80" s="194"/>
      <c r="E80" s="86"/>
    </row>
    <row r="81" spans="1:5" ht="14.4" customHeight="1" thickTop="1" thickBot="1" x14ac:dyDescent="0.35">
      <c r="A81" s="86"/>
      <c r="B81" s="89"/>
      <c r="C81" s="86"/>
      <c r="D81" s="86"/>
      <c r="E81" s="86"/>
    </row>
    <row r="82" spans="1:5" ht="30.9" customHeight="1" thickTop="1" thickBot="1" x14ac:dyDescent="0.55000000000000004">
      <c r="A82" s="86"/>
      <c r="B82" s="166" t="s">
        <v>107</v>
      </c>
      <c r="C82" s="167"/>
      <c r="D82" s="168"/>
      <c r="E82" s="86"/>
    </row>
    <row r="83" spans="1:5" ht="31.5" customHeight="1" thickTop="1" thickBot="1" x14ac:dyDescent="0.35">
      <c r="A83" s="86"/>
      <c r="B83" s="169" t="s">
        <v>108</v>
      </c>
      <c r="C83" s="170"/>
      <c r="D83" s="171"/>
      <c r="E83" s="86"/>
    </row>
    <row r="84" spans="1:5" ht="17.100000000000001" customHeight="1" thickTop="1" x14ac:dyDescent="0.3">
      <c r="A84" s="86"/>
      <c r="B84" s="71" t="s">
        <v>109</v>
      </c>
      <c r="C84" s="172" t="s">
        <v>113</v>
      </c>
      <c r="D84" s="173"/>
      <c r="E84" s="86"/>
    </row>
    <row r="85" spans="1:5" ht="36.9" customHeight="1" x14ac:dyDescent="0.3">
      <c r="A85" s="86"/>
      <c r="B85" s="70" t="s">
        <v>110</v>
      </c>
      <c r="C85" s="174" t="s">
        <v>114</v>
      </c>
      <c r="D85" s="175"/>
      <c r="E85" s="86"/>
    </row>
    <row r="86" spans="1:5" x14ac:dyDescent="0.3">
      <c r="A86" s="86"/>
      <c r="B86" s="70" t="s">
        <v>111</v>
      </c>
      <c r="C86" s="174" t="s">
        <v>115</v>
      </c>
      <c r="D86" s="175"/>
      <c r="E86" s="86"/>
    </row>
    <row r="87" spans="1:5" ht="15" thickBot="1" x14ac:dyDescent="0.35">
      <c r="A87" s="86"/>
      <c r="B87" s="72" t="s">
        <v>112</v>
      </c>
      <c r="C87" s="176" t="s">
        <v>116</v>
      </c>
      <c r="D87" s="177"/>
      <c r="E87" s="86"/>
    </row>
    <row r="88" spans="1:5" ht="32.4" customHeight="1" thickTop="1" thickBot="1" x14ac:dyDescent="0.35">
      <c r="A88" s="86"/>
      <c r="B88" s="178" t="s">
        <v>117</v>
      </c>
      <c r="C88" s="179"/>
      <c r="D88" s="180"/>
      <c r="E88" s="86"/>
    </row>
    <row r="89" spans="1:5" ht="15" thickTop="1" x14ac:dyDescent="0.3">
      <c r="A89" s="86"/>
      <c r="B89" s="89"/>
      <c r="C89" s="86"/>
      <c r="D89" s="86"/>
      <c r="E89" s="86"/>
    </row>
    <row r="90" spans="1:5" ht="26.4" thickBot="1" x14ac:dyDescent="0.55000000000000004">
      <c r="A90" s="86"/>
      <c r="B90" s="164" t="s">
        <v>106</v>
      </c>
      <c r="C90" s="165"/>
      <c r="D90" s="165"/>
      <c r="E90" s="86"/>
    </row>
    <row r="91" spans="1:5" ht="60" customHeight="1" thickTop="1" thickBot="1" x14ac:dyDescent="0.35">
      <c r="A91" s="86"/>
      <c r="B91" s="161" t="s">
        <v>105</v>
      </c>
      <c r="C91" s="162"/>
      <c r="D91" s="163"/>
      <c r="E91" s="86"/>
    </row>
    <row r="92" spans="1:5" ht="15" thickTop="1" x14ac:dyDescent="0.3">
      <c r="A92" s="86"/>
      <c r="B92" s="89"/>
      <c r="C92" s="86"/>
      <c r="D92" s="86"/>
      <c r="E92" s="86"/>
    </row>
    <row r="93" spans="1:5" x14ac:dyDescent="0.3">
      <c r="A93" s="86"/>
      <c r="B93" s="89"/>
      <c r="C93" s="86"/>
      <c r="D93" s="86"/>
      <c r="E93" s="86"/>
    </row>
  </sheetData>
  <mergeCells count="63">
    <mergeCell ref="B27:B28"/>
    <mergeCell ref="C27:C28"/>
    <mergeCell ref="B71:D71"/>
    <mergeCell ref="B72:D72"/>
    <mergeCell ref="B19:D19"/>
    <mergeCell ref="B20:D20"/>
    <mergeCell ref="B22:B23"/>
    <mergeCell ref="D22:D23"/>
    <mergeCell ref="B24:B26"/>
    <mergeCell ref="D24:D26"/>
    <mergeCell ref="B66:B69"/>
    <mergeCell ref="C66:D66"/>
    <mergeCell ref="C67:D67"/>
    <mergeCell ref="C68:D68"/>
    <mergeCell ref="C69:D69"/>
    <mergeCell ref="C60:D60"/>
    <mergeCell ref="C61:D61"/>
    <mergeCell ref="B58:B61"/>
    <mergeCell ref="C62:D62"/>
    <mergeCell ref="B62:B65"/>
    <mergeCell ref="C63:D63"/>
    <mergeCell ref="C64:D64"/>
    <mergeCell ref="C65:D65"/>
    <mergeCell ref="C56:D56"/>
    <mergeCell ref="C57:D57"/>
    <mergeCell ref="B54:B57"/>
    <mergeCell ref="C58:D58"/>
    <mergeCell ref="C59:D59"/>
    <mergeCell ref="C52:D52"/>
    <mergeCell ref="C53:D53"/>
    <mergeCell ref="B50:B53"/>
    <mergeCell ref="C54:D54"/>
    <mergeCell ref="C55:D55"/>
    <mergeCell ref="C48:D48"/>
    <mergeCell ref="C49:D49"/>
    <mergeCell ref="B46:B49"/>
    <mergeCell ref="C50:D50"/>
    <mergeCell ref="C51:D51"/>
    <mergeCell ref="B4:D4"/>
    <mergeCell ref="B11:D11"/>
    <mergeCell ref="B33:D33"/>
    <mergeCell ref="B34:D34"/>
    <mergeCell ref="B80:D80"/>
    <mergeCell ref="B79:D79"/>
    <mergeCell ref="B39:D39"/>
    <mergeCell ref="B40:D40"/>
    <mergeCell ref="C41:D41"/>
    <mergeCell ref="C45:D45"/>
    <mergeCell ref="C44:D44"/>
    <mergeCell ref="C42:D42"/>
    <mergeCell ref="C43:D43"/>
    <mergeCell ref="B41:B45"/>
    <mergeCell ref="C46:D46"/>
    <mergeCell ref="C47:D47"/>
    <mergeCell ref="B91:D91"/>
    <mergeCell ref="B90:D90"/>
    <mergeCell ref="B82:D82"/>
    <mergeCell ref="B83:D83"/>
    <mergeCell ref="C84:D84"/>
    <mergeCell ref="C85:D85"/>
    <mergeCell ref="C86:D86"/>
    <mergeCell ref="C87:D87"/>
    <mergeCell ref="B88:D88"/>
  </mergeCells>
  <hyperlinks>
    <hyperlink ref="D36" r:id="rId1" xr:uid="{5F51766F-6A61-4EEB-AE2F-C4F268686A03}"/>
    <hyperlink ref="D37" r:id="rId2" xr:uid="{82E1B7B6-DAFD-4E7A-A957-37C4E105CCB1}"/>
    <hyperlink ref="D38" r:id="rId3" xr:uid="{B73E2DEB-77DE-43C7-A096-561EBFE90BC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72352B-9B67-4586-8C66-E55E9B61B101}">
  <sheetPr>
    <tabColor rgb="FF003399"/>
  </sheetPr>
  <dimension ref="B1:E76"/>
  <sheetViews>
    <sheetView showGridLines="0" topLeftCell="A21" zoomScale="96" zoomScaleNormal="96" workbookViewId="0">
      <selection activeCell="D6" sqref="D6"/>
    </sheetView>
  </sheetViews>
  <sheetFormatPr defaultRowHeight="14.4" x14ac:dyDescent="0.3"/>
  <cols>
    <col min="3" max="3" width="34.5546875" customWidth="1"/>
    <col min="4" max="4" width="81.6640625" customWidth="1"/>
  </cols>
  <sheetData>
    <row r="1" spans="2:5" ht="15" thickBot="1" x14ac:dyDescent="0.35"/>
    <row r="2" spans="2:5" ht="53.25" customHeight="1" thickTop="1" x14ac:dyDescent="0.3">
      <c r="B2" s="99"/>
      <c r="C2" s="109"/>
      <c r="D2" s="109"/>
      <c r="E2" s="100"/>
    </row>
    <row r="3" spans="2:5" ht="78.75" customHeight="1" x14ac:dyDescent="0.3">
      <c r="B3" s="102"/>
      <c r="C3" s="19"/>
      <c r="D3" s="21" t="s">
        <v>35</v>
      </c>
      <c r="E3" s="103"/>
    </row>
    <row r="4" spans="2:5" ht="66.75" customHeight="1" thickBot="1" x14ac:dyDescent="0.35">
      <c r="B4" s="102"/>
      <c r="C4" s="19"/>
      <c r="D4" s="19"/>
      <c r="E4" s="103"/>
    </row>
    <row r="5" spans="2:5" ht="27" thickTop="1" thickBot="1" x14ac:dyDescent="0.35">
      <c r="B5" s="102"/>
      <c r="C5" s="152" t="s">
        <v>1</v>
      </c>
      <c r="D5" s="153"/>
      <c r="E5" s="103"/>
    </row>
    <row r="6" spans="2:5" ht="18.600000000000001" thickTop="1" x14ac:dyDescent="0.35">
      <c r="B6" s="102"/>
      <c r="C6" s="118" t="s">
        <v>2</v>
      </c>
      <c r="D6" s="3" t="s">
        <v>38</v>
      </c>
      <c r="E6" s="103"/>
    </row>
    <row r="7" spans="2:5" ht="18" x14ac:dyDescent="0.35">
      <c r="B7" s="102"/>
      <c r="C7" s="115" t="s">
        <v>3</v>
      </c>
      <c r="D7" s="5" t="s">
        <v>36</v>
      </c>
      <c r="E7" s="103"/>
    </row>
    <row r="8" spans="2:5" ht="18" x14ac:dyDescent="0.35">
      <c r="B8" s="102"/>
      <c r="C8" s="116" t="s">
        <v>4</v>
      </c>
      <c r="D8" s="6" t="s">
        <v>37</v>
      </c>
      <c r="E8" s="103"/>
    </row>
    <row r="9" spans="2:5" ht="18" x14ac:dyDescent="0.35">
      <c r="B9" s="102"/>
      <c r="C9" s="116" t="s">
        <v>120</v>
      </c>
      <c r="D9" s="6" t="s">
        <v>197</v>
      </c>
      <c r="E9" s="103"/>
    </row>
    <row r="10" spans="2:5" ht="18" x14ac:dyDescent="0.35">
      <c r="B10" s="102"/>
      <c r="C10" s="116" t="s">
        <v>5</v>
      </c>
      <c r="D10" s="6" t="s">
        <v>39</v>
      </c>
      <c r="E10" s="103"/>
    </row>
    <row r="11" spans="2:5" ht="36" x14ac:dyDescent="0.35">
      <c r="B11" s="102"/>
      <c r="C11" s="116" t="s">
        <v>6</v>
      </c>
      <c r="D11" s="6" t="s">
        <v>40</v>
      </c>
      <c r="E11" s="103"/>
    </row>
    <row r="12" spans="2:5" ht="18" x14ac:dyDescent="0.35">
      <c r="B12" s="102"/>
      <c r="C12" s="119" t="s">
        <v>7</v>
      </c>
      <c r="D12" s="7" t="s">
        <v>9</v>
      </c>
      <c r="E12" s="103"/>
    </row>
    <row r="13" spans="2:5" s="1" customFormat="1" ht="26.4" thickBot="1" x14ac:dyDescent="0.4">
      <c r="B13" s="110"/>
      <c r="C13" s="117" t="s">
        <v>8</v>
      </c>
      <c r="D13" s="8" t="s">
        <v>41</v>
      </c>
      <c r="E13" s="106"/>
    </row>
    <row r="14" spans="2:5" s="1" customFormat="1" ht="60" customHeight="1" thickTop="1" thickBot="1" x14ac:dyDescent="0.35">
      <c r="B14" s="110"/>
      <c r="C14" s="19"/>
      <c r="D14" s="19"/>
      <c r="E14" s="107"/>
    </row>
    <row r="15" spans="2:5" ht="27" thickTop="1" thickBot="1" x14ac:dyDescent="0.35">
      <c r="B15" s="102"/>
      <c r="C15" s="148" t="s">
        <v>54</v>
      </c>
      <c r="D15" s="149"/>
      <c r="E15" s="103"/>
    </row>
    <row r="16" spans="2:5" ht="54.6" thickTop="1" x14ac:dyDescent="0.3">
      <c r="B16" s="102"/>
      <c r="C16" s="9" t="s">
        <v>0</v>
      </c>
      <c r="D16" s="10" t="s">
        <v>42</v>
      </c>
      <c r="E16" s="103"/>
    </row>
    <row r="17" spans="2:5" ht="18.600000000000001" thickBot="1" x14ac:dyDescent="0.4">
      <c r="B17" s="102"/>
      <c r="C17" s="11" t="s">
        <v>11</v>
      </c>
      <c r="D17" s="22" t="s">
        <v>43</v>
      </c>
      <c r="E17" s="103"/>
    </row>
    <row r="18" spans="2:5" ht="15.6" thickTop="1" thickBot="1" x14ac:dyDescent="0.35">
      <c r="B18" s="102"/>
      <c r="C18" s="19"/>
      <c r="D18" s="19"/>
      <c r="E18" s="103"/>
    </row>
    <row r="19" spans="2:5" ht="27" thickTop="1" thickBot="1" x14ac:dyDescent="0.55000000000000004">
      <c r="B19" s="102"/>
      <c r="C19" s="240" t="s">
        <v>17</v>
      </c>
      <c r="D19" s="241"/>
      <c r="E19" s="103"/>
    </row>
    <row r="20" spans="2:5" ht="18.600000000000001" thickTop="1" x14ac:dyDescent="0.35">
      <c r="B20" s="102"/>
      <c r="C20" s="115" t="s">
        <v>18</v>
      </c>
      <c r="D20" s="23" t="s">
        <v>55</v>
      </c>
      <c r="E20" s="103"/>
    </row>
    <row r="21" spans="2:5" ht="18" x14ac:dyDescent="0.35">
      <c r="B21" s="102"/>
      <c r="C21" s="116" t="s">
        <v>19</v>
      </c>
      <c r="D21" s="24" t="s">
        <v>44</v>
      </c>
      <c r="E21" s="103"/>
    </row>
    <row r="22" spans="2:5" ht="18" x14ac:dyDescent="0.35">
      <c r="B22" s="102"/>
      <c r="C22" s="116" t="s">
        <v>20</v>
      </c>
      <c r="D22" s="25">
        <v>1</v>
      </c>
      <c r="E22" s="103"/>
    </row>
    <row r="23" spans="2:5" ht="18" x14ac:dyDescent="0.35">
      <c r="B23" s="102"/>
      <c r="C23" s="116" t="s">
        <v>21</v>
      </c>
      <c r="D23" s="24" t="s">
        <v>56</v>
      </c>
      <c r="E23" s="103"/>
    </row>
    <row r="24" spans="2:5" ht="18" x14ac:dyDescent="0.35">
      <c r="B24" s="102"/>
      <c r="C24" s="116" t="s">
        <v>22</v>
      </c>
      <c r="D24" s="26" t="s">
        <v>45</v>
      </c>
      <c r="E24" s="103"/>
    </row>
    <row r="25" spans="2:5" ht="18.600000000000001" thickBot="1" x14ac:dyDescent="0.4">
      <c r="B25" s="102"/>
      <c r="C25" s="117" t="s">
        <v>23</v>
      </c>
      <c r="D25" s="22" t="s">
        <v>46</v>
      </c>
      <c r="E25" s="103"/>
    </row>
    <row r="26" spans="2:5" ht="19.2" thickTop="1" thickBot="1" x14ac:dyDescent="0.4">
      <c r="B26" s="102"/>
      <c r="C26" s="20"/>
      <c r="D26" s="19"/>
      <c r="E26" s="103"/>
    </row>
    <row r="27" spans="2:5" ht="27" thickTop="1" thickBot="1" x14ac:dyDescent="0.35">
      <c r="B27" s="102"/>
      <c r="C27" s="148" t="s">
        <v>25</v>
      </c>
      <c r="D27" s="149"/>
      <c r="E27" s="103"/>
    </row>
    <row r="28" spans="2:5" ht="91.2" thickTop="1" thickBot="1" x14ac:dyDescent="0.35">
      <c r="B28" s="102"/>
      <c r="C28" s="12" t="s">
        <v>26</v>
      </c>
      <c r="D28" s="13" t="s">
        <v>59</v>
      </c>
      <c r="E28" s="103"/>
    </row>
    <row r="29" spans="2:5" ht="15.6" thickTop="1" thickBot="1" x14ac:dyDescent="0.35">
      <c r="B29" s="102"/>
      <c r="C29" s="19"/>
      <c r="D29" s="19"/>
      <c r="E29" s="103"/>
    </row>
    <row r="30" spans="2:5" ht="27" thickTop="1" thickBot="1" x14ac:dyDescent="0.35">
      <c r="B30" s="102"/>
      <c r="C30" s="148" t="s">
        <v>24</v>
      </c>
      <c r="D30" s="149"/>
      <c r="E30" s="103"/>
    </row>
    <row r="31" spans="2:5" ht="19.2" thickTop="1" thickBot="1" x14ac:dyDescent="0.35">
      <c r="B31" s="102"/>
      <c r="C31" s="12" t="s">
        <v>201</v>
      </c>
      <c r="D31" s="13" t="s">
        <v>199</v>
      </c>
      <c r="E31" s="103"/>
    </row>
    <row r="32" spans="2:5" ht="15.6" thickTop="1" thickBot="1" x14ac:dyDescent="0.35">
      <c r="B32" s="102"/>
      <c r="C32" s="19"/>
      <c r="D32" s="19"/>
      <c r="E32" s="103"/>
    </row>
    <row r="33" spans="2:5" ht="27" thickTop="1" thickBot="1" x14ac:dyDescent="0.55000000000000004">
      <c r="B33" s="102"/>
      <c r="C33" s="150" t="s">
        <v>27</v>
      </c>
      <c r="D33" s="151"/>
      <c r="E33" s="103"/>
    </row>
    <row r="34" spans="2:5" ht="38.4" customHeight="1" thickTop="1" x14ac:dyDescent="0.35">
      <c r="B34" s="102"/>
      <c r="C34" s="2" t="s">
        <v>28</v>
      </c>
      <c r="D34" s="58" t="s">
        <v>47</v>
      </c>
      <c r="E34" s="103"/>
    </row>
    <row r="35" spans="2:5" ht="36" x14ac:dyDescent="0.35">
      <c r="B35" s="102"/>
      <c r="C35" s="57" t="s">
        <v>118</v>
      </c>
      <c r="D35" s="62" t="s">
        <v>122</v>
      </c>
      <c r="E35" s="103"/>
    </row>
    <row r="36" spans="2:5" ht="18" x14ac:dyDescent="0.35">
      <c r="B36" s="102"/>
      <c r="C36" s="15" t="s">
        <v>29</v>
      </c>
      <c r="D36" s="27" t="s">
        <v>48</v>
      </c>
      <c r="E36" s="103"/>
    </row>
    <row r="37" spans="2:5" ht="18" x14ac:dyDescent="0.35">
      <c r="B37" s="102"/>
      <c r="C37" s="15" t="s">
        <v>30</v>
      </c>
      <c r="D37" s="28">
        <v>46402</v>
      </c>
      <c r="E37" s="103"/>
    </row>
    <row r="38" spans="2:5" ht="18.600000000000001" thickBot="1" x14ac:dyDescent="0.4">
      <c r="B38" s="102"/>
      <c r="C38" s="17" t="s">
        <v>31</v>
      </c>
      <c r="D38" s="29"/>
      <c r="E38" s="103"/>
    </row>
    <row r="39" spans="2:5" ht="18.600000000000001" thickTop="1" x14ac:dyDescent="0.35">
      <c r="B39" s="102"/>
      <c r="C39" s="2" t="s">
        <v>28</v>
      </c>
      <c r="D39" s="58" t="s">
        <v>57</v>
      </c>
      <c r="E39" s="103"/>
    </row>
    <row r="40" spans="2:5" ht="18" x14ac:dyDescent="0.35">
      <c r="B40" s="102"/>
      <c r="C40" s="57" t="s">
        <v>118</v>
      </c>
      <c r="D40" s="31" t="s">
        <v>123</v>
      </c>
      <c r="E40" s="103"/>
    </row>
    <row r="41" spans="2:5" ht="18" x14ac:dyDescent="0.35">
      <c r="B41" s="102"/>
      <c r="C41" s="15" t="s">
        <v>29</v>
      </c>
      <c r="D41" s="27" t="s">
        <v>51</v>
      </c>
      <c r="E41" s="103"/>
    </row>
    <row r="42" spans="2:5" ht="18" x14ac:dyDescent="0.35">
      <c r="B42" s="102"/>
      <c r="C42" s="15" t="s">
        <v>30</v>
      </c>
      <c r="D42" s="28">
        <v>46539</v>
      </c>
      <c r="E42" s="103"/>
    </row>
    <row r="43" spans="2:5" ht="18.600000000000001" thickBot="1" x14ac:dyDescent="0.4">
      <c r="B43" s="102"/>
      <c r="C43" s="17" t="s">
        <v>31</v>
      </c>
      <c r="D43" s="29"/>
      <c r="E43" s="103"/>
    </row>
    <row r="44" spans="2:5" ht="18.600000000000001" thickTop="1" x14ac:dyDescent="0.35">
      <c r="B44" s="102"/>
      <c r="C44" s="2" t="s">
        <v>28</v>
      </c>
      <c r="D44" s="31" t="s">
        <v>49</v>
      </c>
      <c r="E44" s="103"/>
    </row>
    <row r="45" spans="2:5" ht="18" x14ac:dyDescent="0.35">
      <c r="B45" s="102"/>
      <c r="C45" s="57" t="s">
        <v>118</v>
      </c>
      <c r="D45" s="59" t="s">
        <v>124</v>
      </c>
      <c r="E45" s="103"/>
    </row>
    <row r="46" spans="2:5" ht="18" x14ac:dyDescent="0.35">
      <c r="B46" s="102"/>
      <c r="C46" s="15" t="s">
        <v>29</v>
      </c>
      <c r="D46" s="27" t="s">
        <v>52</v>
      </c>
      <c r="E46" s="103"/>
    </row>
    <row r="47" spans="2:5" ht="18" x14ac:dyDescent="0.35">
      <c r="B47" s="102"/>
      <c r="C47" s="15" t="s">
        <v>30</v>
      </c>
      <c r="D47" s="28">
        <v>46478</v>
      </c>
      <c r="E47" s="103"/>
    </row>
    <row r="48" spans="2:5" ht="18.600000000000001" thickBot="1" x14ac:dyDescent="0.4">
      <c r="B48" s="102"/>
      <c r="C48" s="17" t="s">
        <v>31</v>
      </c>
      <c r="D48" s="29"/>
      <c r="E48" s="103"/>
    </row>
    <row r="49" spans="2:5" ht="18.600000000000001" thickTop="1" x14ac:dyDescent="0.35">
      <c r="B49" s="102"/>
      <c r="C49" s="2" t="s">
        <v>28</v>
      </c>
      <c r="D49" s="31" t="s">
        <v>50</v>
      </c>
      <c r="E49" s="103"/>
    </row>
    <row r="50" spans="2:5" ht="18" x14ac:dyDescent="0.35">
      <c r="B50" s="102"/>
      <c r="C50" s="57" t="s">
        <v>118</v>
      </c>
      <c r="D50" s="59" t="s">
        <v>124</v>
      </c>
      <c r="E50" s="103"/>
    </row>
    <row r="51" spans="2:5" ht="18" x14ac:dyDescent="0.35">
      <c r="B51" s="102"/>
      <c r="C51" s="15" t="s">
        <v>29</v>
      </c>
      <c r="D51" s="27" t="s">
        <v>53</v>
      </c>
      <c r="E51" s="103"/>
    </row>
    <row r="52" spans="2:5" ht="18" x14ac:dyDescent="0.35">
      <c r="B52" s="102"/>
      <c r="C52" s="15" t="s">
        <v>30</v>
      </c>
      <c r="D52" s="27" t="s">
        <v>58</v>
      </c>
      <c r="E52" s="103"/>
    </row>
    <row r="53" spans="2:5" ht="18.600000000000001" thickBot="1" x14ac:dyDescent="0.4">
      <c r="B53" s="102"/>
      <c r="C53" s="17" t="s">
        <v>31</v>
      </c>
      <c r="D53" s="29"/>
      <c r="E53" s="103"/>
    </row>
    <row r="54" spans="2:5" ht="18.600000000000001" thickTop="1" x14ac:dyDescent="0.35">
      <c r="B54" s="102"/>
      <c r="C54" s="4" t="s">
        <v>28</v>
      </c>
      <c r="D54" s="30"/>
      <c r="E54" s="103"/>
    </row>
    <row r="55" spans="2:5" ht="18" x14ac:dyDescent="0.35">
      <c r="B55" s="102"/>
      <c r="C55" s="61" t="s">
        <v>118</v>
      </c>
      <c r="D55" s="60"/>
      <c r="E55" s="103"/>
    </row>
    <row r="56" spans="2:5" ht="18" x14ac:dyDescent="0.35">
      <c r="B56" s="102"/>
      <c r="C56" s="15" t="s">
        <v>29</v>
      </c>
      <c r="D56" s="27"/>
      <c r="E56" s="103"/>
    </row>
    <row r="57" spans="2:5" ht="18" x14ac:dyDescent="0.35">
      <c r="B57" s="102"/>
      <c r="C57" s="15" t="s">
        <v>30</v>
      </c>
      <c r="D57" s="27"/>
      <c r="E57" s="103"/>
    </row>
    <row r="58" spans="2:5" ht="18.600000000000001" thickBot="1" x14ac:dyDescent="0.4">
      <c r="B58" s="102"/>
      <c r="C58" s="17" t="s">
        <v>31</v>
      </c>
      <c r="D58" s="29"/>
      <c r="E58" s="103"/>
    </row>
    <row r="59" spans="2:5" ht="15.6" thickTop="1" thickBot="1" x14ac:dyDescent="0.35">
      <c r="B59" s="102"/>
      <c r="C59" s="19"/>
      <c r="D59" s="19"/>
      <c r="E59" s="103"/>
    </row>
    <row r="60" spans="2:5" ht="27" thickTop="1" thickBot="1" x14ac:dyDescent="0.55000000000000004">
      <c r="B60" s="102"/>
      <c r="C60" s="150" t="s">
        <v>32</v>
      </c>
      <c r="D60" s="151"/>
      <c r="E60" s="103"/>
    </row>
    <row r="61" spans="2:5" ht="18.600000000000001" thickTop="1" x14ac:dyDescent="0.35">
      <c r="B61" s="102"/>
      <c r="C61" s="2" t="s">
        <v>28</v>
      </c>
      <c r="D61" s="14"/>
      <c r="E61" s="103"/>
    </row>
    <row r="62" spans="2:5" ht="18" x14ac:dyDescent="0.35">
      <c r="B62" s="102"/>
      <c r="C62" s="15" t="s">
        <v>29</v>
      </c>
      <c r="D62" s="16"/>
      <c r="E62" s="103"/>
    </row>
    <row r="63" spans="2:5" ht="18" x14ac:dyDescent="0.35">
      <c r="B63" s="102"/>
      <c r="C63" s="15" t="s">
        <v>33</v>
      </c>
      <c r="D63" s="16"/>
      <c r="E63" s="103"/>
    </row>
    <row r="64" spans="2:5" ht="18.600000000000001" thickBot="1" x14ac:dyDescent="0.4">
      <c r="B64" s="102"/>
      <c r="C64" s="17" t="s">
        <v>34</v>
      </c>
      <c r="D64" s="18"/>
      <c r="E64" s="103"/>
    </row>
    <row r="65" spans="2:5" ht="18.600000000000001" thickTop="1" x14ac:dyDescent="0.35">
      <c r="B65" s="102"/>
      <c r="C65" s="2" t="s">
        <v>28</v>
      </c>
      <c r="D65" s="14"/>
      <c r="E65" s="103"/>
    </row>
    <row r="66" spans="2:5" ht="18" x14ac:dyDescent="0.35">
      <c r="B66" s="102"/>
      <c r="C66" s="15" t="s">
        <v>29</v>
      </c>
      <c r="D66" s="16"/>
      <c r="E66" s="103"/>
    </row>
    <row r="67" spans="2:5" ht="18" x14ac:dyDescent="0.35">
      <c r="B67" s="102"/>
      <c r="C67" s="15" t="s">
        <v>33</v>
      </c>
      <c r="D67" s="16"/>
      <c r="E67" s="103"/>
    </row>
    <row r="68" spans="2:5" ht="18.600000000000001" thickBot="1" x14ac:dyDescent="0.4">
      <c r="B68" s="101"/>
      <c r="C68" s="17" t="s">
        <v>34</v>
      </c>
      <c r="D68" s="18"/>
      <c r="E68" s="104"/>
    </row>
    <row r="69" spans="2:5" ht="18.600000000000001" thickTop="1" x14ac:dyDescent="0.35">
      <c r="B69" s="108"/>
      <c r="C69" s="2" t="s">
        <v>28</v>
      </c>
      <c r="D69" s="14"/>
      <c r="E69" s="108"/>
    </row>
    <row r="70" spans="2:5" ht="18" x14ac:dyDescent="0.35">
      <c r="B70" s="102"/>
      <c r="C70" s="15" t="s">
        <v>29</v>
      </c>
      <c r="D70" s="16"/>
      <c r="E70" s="103"/>
    </row>
    <row r="71" spans="2:5" ht="18" x14ac:dyDescent="0.35">
      <c r="B71" s="102"/>
      <c r="C71" s="15" t="s">
        <v>33</v>
      </c>
      <c r="D71" s="16"/>
      <c r="E71" s="103"/>
    </row>
    <row r="72" spans="2:5" ht="18.600000000000001" thickBot="1" x14ac:dyDescent="0.4">
      <c r="B72" s="102"/>
      <c r="C72" s="17" t="s">
        <v>34</v>
      </c>
      <c r="D72" s="18"/>
      <c r="E72" s="103"/>
    </row>
    <row r="73" spans="2:5" ht="15" thickTop="1" x14ac:dyDescent="0.3">
      <c r="B73" s="102"/>
      <c r="C73" s="19"/>
      <c r="D73" s="19"/>
      <c r="E73" s="103"/>
    </row>
    <row r="74" spans="2:5" ht="15" thickBot="1" x14ac:dyDescent="0.35">
      <c r="B74" s="111"/>
      <c r="C74" s="19"/>
      <c r="D74" s="19"/>
      <c r="E74" s="103"/>
    </row>
    <row r="75" spans="2:5" ht="15.6" thickTop="1" thickBot="1" x14ac:dyDescent="0.35">
      <c r="C75" s="105"/>
      <c r="D75" s="105"/>
    </row>
    <row r="76" spans="2:5" ht="15" thickTop="1" x14ac:dyDescent="0.3"/>
  </sheetData>
  <mergeCells count="7">
    <mergeCell ref="C60:D60"/>
    <mergeCell ref="C5:D5"/>
    <mergeCell ref="C15:D15"/>
    <mergeCell ref="C19:D19"/>
    <mergeCell ref="C27:D27"/>
    <mergeCell ref="C30:D30"/>
    <mergeCell ref="C33:D33"/>
  </mergeCells>
  <dataValidations count="2">
    <dataValidation type="list" allowBlank="1" showInputMessage="1" showErrorMessage="1" sqref="D17" xr:uid="{5D648E7B-902D-42E1-A6C0-5B3EBEF845AB}">
      <formula1>"High risk, High volume, Problem-prone, Regulatory, Strategic "</formula1>
    </dataValidation>
    <dataValidation type="list" allowBlank="1" showInputMessage="1" showErrorMessage="1" sqref="D7" xr:uid="{5D7BB1D8-9ABD-4165-AD42-51D8CF138857}">
      <formula1>"Patient Safety &amp; Clinical Outcomes, Patient Experience/Access/Care Coordination,Workforce Competence/Engagement/Alignment,Operational Effectiveness/Compliance/Resource Stewardship"</formula1>
    </dataValidation>
  </dataValidations>
  <pageMargins left="0.7" right="0.7" top="0.75" bottom="0.75" header="0.3" footer="0.3"/>
  <pageSetup orientation="portrait" r:id="rId1"/>
  <drawing r:id="rId2"/>
  <legacyDrawing r:id="rId3"/>
  <oleObjects>
    <mc:AlternateContent xmlns:mc="http://schemas.openxmlformats.org/markup-compatibility/2006">
      <mc:Choice Requires="x14">
        <oleObject progId="PBrush" shapeId="4097" r:id="rId4">
          <objectPr defaultSize="0" autoPict="0" r:id="rId5">
            <anchor moveWithCells="1" sizeWithCells="1">
              <from>
                <xdr:col>2</xdr:col>
                <xdr:colOff>160020</xdr:colOff>
                <xdr:row>1</xdr:row>
                <xdr:rowOff>518160</xdr:rowOff>
              </from>
              <to>
                <xdr:col>2</xdr:col>
                <xdr:colOff>2247900</xdr:colOff>
                <xdr:row>3</xdr:row>
                <xdr:rowOff>480060</xdr:rowOff>
              </to>
            </anchor>
          </objectPr>
        </oleObject>
      </mc:Choice>
      <mc:Fallback>
        <oleObject progId="PBrush" shapeId="4097"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Supply Chain</vt:lpstr>
      <vt:lpstr>Results &amp; Data Trending </vt:lpstr>
      <vt:lpstr>QAPI Completion Guide</vt:lpstr>
      <vt:lpstr>Example </vt:lpstr>
      <vt:lpstr>'Supply Chain'!Print_Area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Wendy Lovrak, MSN, RN</dc:creator>
  <cp:lastModifiedBy>Ann Marie Polichena</cp:lastModifiedBy>
  <cp:lastPrinted>2026-10-14T14:17:46Z</cp:lastPrinted>
  <dcterms:created xsi:type="dcterms:W3CDTF">2026-05-01T17:42:38Z</dcterms:created>
  <dcterms:modified xsi:type="dcterms:W3CDTF">2026-10-16T14:02:44Z</dcterms:modified>
</cp:coreProperties>
</file>